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очта\"/>
    </mc:Choice>
  </mc:AlternateContent>
  <xr:revisionPtr revIDLastSave="0" documentId="8_{950FB639-1FD7-4985-AF29-C147ECD7F15D}" xr6:coauthVersionLast="45" xr6:coauthVersionMax="45" xr10:uidLastSave="{00000000-0000-0000-0000-000000000000}"/>
  <bookViews>
    <workbookView xWindow="-120" yWindow="-120" windowWidth="29040" windowHeight="15840" xr2:uid="{584B842F-E648-4388-9449-A7D472E378CF}"/>
  </bookViews>
  <sheets>
    <sheet name="9 мес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0" i="1" l="1"/>
  <c r="E200" i="1"/>
  <c r="D200" i="1"/>
  <c r="F199" i="1"/>
  <c r="F200" i="1" s="1"/>
  <c r="E199" i="1"/>
  <c r="H199" i="1" s="1"/>
  <c r="I196" i="1"/>
  <c r="H196" i="1"/>
  <c r="F196" i="1"/>
  <c r="H195" i="1"/>
  <c r="I195" i="1" s="1"/>
  <c r="F195" i="1"/>
  <c r="I194" i="1"/>
  <c r="H194" i="1"/>
  <c r="F194" i="1"/>
  <c r="I193" i="1"/>
  <c r="H193" i="1"/>
  <c r="F193" i="1"/>
  <c r="I192" i="1"/>
  <c r="H192" i="1"/>
  <c r="F192" i="1"/>
  <c r="H191" i="1"/>
  <c r="I191" i="1" s="1"/>
  <c r="G191" i="1"/>
  <c r="E191" i="1"/>
  <c r="F191" i="1" s="1"/>
  <c r="D191" i="1"/>
  <c r="I190" i="1"/>
  <c r="H190" i="1"/>
  <c r="F190" i="1"/>
  <c r="I189" i="1"/>
  <c r="H189" i="1"/>
  <c r="F189" i="1"/>
  <c r="H188" i="1"/>
  <c r="I188" i="1" s="1"/>
  <c r="F188" i="1"/>
  <c r="I187" i="1"/>
  <c r="H187" i="1"/>
  <c r="F187" i="1"/>
  <c r="I186" i="1"/>
  <c r="H186" i="1"/>
  <c r="F186" i="1"/>
  <c r="I185" i="1"/>
  <c r="H185" i="1"/>
  <c r="F185" i="1"/>
  <c r="H184" i="1"/>
  <c r="I184" i="1" s="1"/>
  <c r="F184" i="1"/>
  <c r="G183" i="1"/>
  <c r="F183" i="1"/>
  <c r="E183" i="1"/>
  <c r="D183" i="1"/>
  <c r="I182" i="1"/>
  <c r="H182" i="1"/>
  <c r="F182" i="1"/>
  <c r="H181" i="1"/>
  <c r="I181" i="1" s="1"/>
  <c r="F181" i="1"/>
  <c r="I180" i="1"/>
  <c r="H180" i="1"/>
  <c r="F180" i="1"/>
  <c r="I179" i="1"/>
  <c r="H179" i="1"/>
  <c r="F179" i="1"/>
  <c r="H178" i="1"/>
  <c r="H175" i="1" s="1"/>
  <c r="I175" i="1" s="1"/>
  <c r="F178" i="1"/>
  <c r="I177" i="1"/>
  <c r="H177" i="1"/>
  <c r="F177" i="1"/>
  <c r="I176" i="1"/>
  <c r="H176" i="1"/>
  <c r="F176" i="1"/>
  <c r="G175" i="1"/>
  <c r="E175" i="1"/>
  <c r="F175" i="1" s="1"/>
  <c r="D175" i="1"/>
  <c r="I174" i="1"/>
  <c r="H174" i="1"/>
  <c r="F174" i="1"/>
  <c r="I173" i="1"/>
  <c r="H173" i="1"/>
  <c r="F173" i="1"/>
  <c r="I172" i="1"/>
  <c r="H172" i="1"/>
  <c r="F172" i="1"/>
  <c r="H171" i="1"/>
  <c r="I171" i="1" s="1"/>
  <c r="F171" i="1"/>
  <c r="I170" i="1"/>
  <c r="H170" i="1"/>
  <c r="F170" i="1"/>
  <c r="I169" i="1"/>
  <c r="H169" i="1"/>
  <c r="F169" i="1"/>
  <c r="I168" i="1"/>
  <c r="H168" i="1"/>
  <c r="F168" i="1"/>
  <c r="H167" i="1"/>
  <c r="I167" i="1" s="1"/>
  <c r="G167" i="1"/>
  <c r="E167" i="1"/>
  <c r="D167" i="1"/>
  <c r="F167" i="1" s="1"/>
  <c r="I166" i="1"/>
  <c r="H166" i="1"/>
  <c r="F166" i="1"/>
  <c r="I165" i="1"/>
  <c r="H165" i="1"/>
  <c r="F165" i="1"/>
  <c r="H164" i="1"/>
  <c r="I164" i="1" s="1"/>
  <c r="F164" i="1"/>
  <c r="I163" i="1"/>
  <c r="H163" i="1"/>
  <c r="F163" i="1"/>
  <c r="I162" i="1"/>
  <c r="H162" i="1"/>
  <c r="F162" i="1"/>
  <c r="I161" i="1"/>
  <c r="H161" i="1"/>
  <c r="F161" i="1"/>
  <c r="H160" i="1"/>
  <c r="I160" i="1" s="1"/>
  <c r="F160" i="1"/>
  <c r="I159" i="1"/>
  <c r="H159" i="1"/>
  <c r="F159" i="1"/>
  <c r="I158" i="1"/>
  <c r="H158" i="1"/>
  <c r="F158" i="1"/>
  <c r="G157" i="1"/>
  <c r="E157" i="1"/>
  <c r="F157" i="1" s="1"/>
  <c r="D157" i="1"/>
  <c r="I156" i="1"/>
  <c r="H156" i="1"/>
  <c r="F156" i="1"/>
  <c r="I155" i="1"/>
  <c r="H155" i="1"/>
  <c r="F155" i="1"/>
  <c r="I154" i="1"/>
  <c r="H154" i="1"/>
  <c r="F154" i="1"/>
  <c r="H153" i="1"/>
  <c r="I153" i="1" s="1"/>
  <c r="F153" i="1"/>
  <c r="H152" i="1"/>
  <c r="I152" i="1" s="1"/>
  <c r="F152" i="1"/>
  <c r="I151" i="1"/>
  <c r="H151" i="1"/>
  <c r="F151" i="1"/>
  <c r="I150" i="1"/>
  <c r="H150" i="1"/>
  <c r="F150" i="1"/>
  <c r="H149" i="1"/>
  <c r="I149" i="1" s="1"/>
  <c r="G149" i="1"/>
  <c r="E149" i="1"/>
  <c r="F149" i="1" s="1"/>
  <c r="D149" i="1"/>
  <c r="I148" i="1"/>
  <c r="H148" i="1"/>
  <c r="F148" i="1"/>
  <c r="I147" i="1"/>
  <c r="H147" i="1"/>
  <c r="F147" i="1"/>
  <c r="H146" i="1"/>
  <c r="I146" i="1" s="1"/>
  <c r="F146" i="1"/>
  <c r="H145" i="1"/>
  <c r="F145" i="1"/>
  <c r="H144" i="1"/>
  <c r="H142" i="1" s="1"/>
  <c r="I142" i="1" s="1"/>
  <c r="F144" i="1"/>
  <c r="H143" i="1"/>
  <c r="I143" i="1" s="1"/>
  <c r="F143" i="1"/>
  <c r="G142" i="1"/>
  <c r="F142" i="1"/>
  <c r="E142" i="1"/>
  <c r="D142" i="1"/>
  <c r="H141" i="1"/>
  <c r="I141" i="1" s="1"/>
  <c r="F141" i="1"/>
  <c r="I140" i="1"/>
  <c r="H140" i="1"/>
  <c r="F140" i="1"/>
  <c r="H139" i="1"/>
  <c r="I139" i="1" s="1"/>
  <c r="F139" i="1"/>
  <c r="I138" i="1"/>
  <c r="H138" i="1"/>
  <c r="F138" i="1"/>
  <c r="H137" i="1"/>
  <c r="I137" i="1" s="1"/>
  <c r="F137" i="1"/>
  <c r="I136" i="1"/>
  <c r="H136" i="1"/>
  <c r="F136" i="1"/>
  <c r="H135" i="1"/>
  <c r="I135" i="1" s="1"/>
  <c r="F135" i="1"/>
  <c r="G134" i="1"/>
  <c r="E134" i="1"/>
  <c r="F134" i="1" s="1"/>
  <c r="D134" i="1"/>
  <c r="I133" i="1"/>
  <c r="H133" i="1"/>
  <c r="F133" i="1"/>
  <c r="H132" i="1"/>
  <c r="I132" i="1" s="1"/>
  <c r="F132" i="1"/>
  <c r="I131" i="1"/>
  <c r="H131" i="1"/>
  <c r="F131" i="1"/>
  <c r="H130" i="1"/>
  <c r="F130" i="1"/>
  <c r="H129" i="1"/>
  <c r="I129" i="1" s="1"/>
  <c r="F129" i="1"/>
  <c r="I128" i="1"/>
  <c r="H128" i="1"/>
  <c r="F128" i="1"/>
  <c r="H127" i="1"/>
  <c r="I127" i="1" s="1"/>
  <c r="F127" i="1"/>
  <c r="G126" i="1"/>
  <c r="E126" i="1"/>
  <c r="F126" i="1" s="1"/>
  <c r="D126" i="1"/>
  <c r="I125" i="1"/>
  <c r="H125" i="1"/>
  <c r="F125" i="1"/>
  <c r="H124" i="1"/>
  <c r="I124" i="1" s="1"/>
  <c r="F124" i="1"/>
  <c r="H123" i="1"/>
  <c r="I123" i="1" s="1"/>
  <c r="F123" i="1"/>
  <c r="H122" i="1"/>
  <c r="I122" i="1" s="1"/>
  <c r="F122" i="1"/>
  <c r="I121" i="1"/>
  <c r="H121" i="1"/>
  <c r="F121" i="1"/>
  <c r="H120" i="1"/>
  <c r="H118" i="1" s="1"/>
  <c r="I118" i="1" s="1"/>
  <c r="F120" i="1"/>
  <c r="H119" i="1"/>
  <c r="I119" i="1" s="1"/>
  <c r="F119" i="1"/>
  <c r="G118" i="1"/>
  <c r="F118" i="1"/>
  <c r="E118" i="1"/>
  <c r="D118" i="1"/>
  <c r="H117" i="1"/>
  <c r="I117" i="1" s="1"/>
  <c r="F117" i="1"/>
  <c r="H116" i="1"/>
  <c r="I116" i="1" s="1"/>
  <c r="F116" i="1"/>
  <c r="H115" i="1"/>
  <c r="I115" i="1" s="1"/>
  <c r="F115" i="1"/>
  <c r="H114" i="1"/>
  <c r="H111" i="1" s="1"/>
  <c r="I111" i="1" s="1"/>
  <c r="F114" i="1"/>
  <c r="H113" i="1"/>
  <c r="I113" i="1" s="1"/>
  <c r="F113" i="1"/>
  <c r="H112" i="1"/>
  <c r="I112" i="1" s="1"/>
  <c r="F112" i="1"/>
  <c r="G111" i="1"/>
  <c r="E111" i="1"/>
  <c r="F111" i="1" s="1"/>
  <c r="D111" i="1"/>
  <c r="H110" i="1"/>
  <c r="I110" i="1" s="1"/>
  <c r="F110" i="1"/>
  <c r="H109" i="1"/>
  <c r="I109" i="1" s="1"/>
  <c r="F109" i="1"/>
  <c r="I108" i="1"/>
  <c r="H108" i="1"/>
  <c r="F108" i="1"/>
  <c r="H107" i="1"/>
  <c r="I107" i="1" s="1"/>
  <c r="F107" i="1"/>
  <c r="H106" i="1"/>
  <c r="I106" i="1" s="1"/>
  <c r="F106" i="1"/>
  <c r="H105" i="1"/>
  <c r="I105" i="1" s="1"/>
  <c r="F105" i="1"/>
  <c r="I104" i="1"/>
  <c r="H104" i="1"/>
  <c r="F104" i="1"/>
  <c r="H103" i="1"/>
  <c r="I103" i="1" s="1"/>
  <c r="G103" i="1"/>
  <c r="E103" i="1"/>
  <c r="F103" i="1" s="1"/>
  <c r="D103" i="1"/>
  <c r="H102" i="1"/>
  <c r="I102" i="1" s="1"/>
  <c r="F102" i="1"/>
  <c r="I101" i="1"/>
  <c r="H101" i="1"/>
  <c r="F101" i="1"/>
  <c r="H100" i="1"/>
  <c r="I100" i="1" s="1"/>
  <c r="F100" i="1"/>
  <c r="H99" i="1"/>
  <c r="I99" i="1" s="1"/>
  <c r="F99" i="1"/>
  <c r="I98" i="1"/>
  <c r="H98" i="1"/>
  <c r="F98" i="1"/>
  <c r="I97" i="1"/>
  <c r="H97" i="1"/>
  <c r="F97" i="1"/>
  <c r="H96" i="1"/>
  <c r="I96" i="1" s="1"/>
  <c r="F96" i="1"/>
  <c r="G95" i="1"/>
  <c r="E95" i="1"/>
  <c r="D95" i="1"/>
  <c r="F95" i="1" s="1"/>
  <c r="I94" i="1"/>
  <c r="H94" i="1"/>
  <c r="F94" i="1"/>
  <c r="H93" i="1"/>
  <c r="I93" i="1" s="1"/>
  <c r="F93" i="1"/>
  <c r="H92" i="1"/>
  <c r="I92" i="1" s="1"/>
  <c r="F92" i="1"/>
  <c r="I91" i="1"/>
  <c r="H91" i="1"/>
  <c r="F91" i="1"/>
  <c r="I90" i="1"/>
  <c r="H90" i="1"/>
  <c r="F90" i="1"/>
  <c r="H89" i="1"/>
  <c r="I89" i="1" s="1"/>
  <c r="F89" i="1"/>
  <c r="G88" i="1"/>
  <c r="E88" i="1"/>
  <c r="D88" i="1"/>
  <c r="F88" i="1" s="1"/>
  <c r="I87" i="1"/>
  <c r="H87" i="1"/>
  <c r="F87" i="1"/>
  <c r="H86" i="1"/>
  <c r="I86" i="1" s="1"/>
  <c r="F86" i="1"/>
  <c r="H85" i="1"/>
  <c r="I85" i="1" s="1"/>
  <c r="F85" i="1"/>
  <c r="H84" i="1"/>
  <c r="I84" i="1" s="1"/>
  <c r="F84" i="1"/>
  <c r="I83" i="1"/>
  <c r="H83" i="1"/>
  <c r="F83" i="1"/>
  <c r="H82" i="1"/>
  <c r="I82" i="1" s="1"/>
  <c r="F82" i="1"/>
  <c r="G81" i="1"/>
  <c r="E81" i="1"/>
  <c r="F81" i="1" s="1"/>
  <c r="D81" i="1"/>
  <c r="I80" i="1"/>
  <c r="H80" i="1"/>
  <c r="F80" i="1"/>
  <c r="H79" i="1"/>
  <c r="I79" i="1" s="1"/>
  <c r="F79" i="1"/>
  <c r="H78" i="1"/>
  <c r="I78" i="1" s="1"/>
  <c r="F78" i="1"/>
  <c r="H77" i="1"/>
  <c r="I77" i="1" s="1"/>
  <c r="F77" i="1"/>
  <c r="G76" i="1"/>
  <c r="E76" i="1"/>
  <c r="F76" i="1" s="1"/>
  <c r="D76" i="1"/>
  <c r="H75" i="1"/>
  <c r="I75" i="1" s="1"/>
  <c r="F75" i="1"/>
  <c r="H74" i="1"/>
  <c r="I74" i="1" s="1"/>
  <c r="G74" i="1"/>
  <c r="F74" i="1"/>
  <c r="E74" i="1"/>
  <c r="D74" i="1"/>
  <c r="H73" i="1"/>
  <c r="I73" i="1" s="1"/>
  <c r="F73" i="1"/>
  <c r="I72" i="1"/>
  <c r="H72" i="1"/>
  <c r="F72" i="1"/>
  <c r="H71" i="1"/>
  <c r="I71" i="1" s="1"/>
  <c r="F71" i="1"/>
  <c r="I70" i="1"/>
  <c r="H70" i="1"/>
  <c r="F70" i="1"/>
  <c r="H69" i="1"/>
  <c r="I69" i="1" s="1"/>
  <c r="G69" i="1"/>
  <c r="E69" i="1"/>
  <c r="F69" i="1" s="1"/>
  <c r="D69" i="1"/>
  <c r="H68" i="1"/>
  <c r="I68" i="1" s="1"/>
  <c r="F68" i="1"/>
  <c r="I67" i="1"/>
  <c r="H67" i="1"/>
  <c r="F67" i="1"/>
  <c r="H66" i="1"/>
  <c r="H64" i="1" s="1"/>
  <c r="I64" i="1" s="1"/>
  <c r="F66" i="1"/>
  <c r="I65" i="1"/>
  <c r="H65" i="1"/>
  <c r="F65" i="1"/>
  <c r="G64" i="1"/>
  <c r="F64" i="1"/>
  <c r="E64" i="1"/>
  <c r="D64" i="1"/>
  <c r="H63" i="1"/>
  <c r="I63" i="1" s="1"/>
  <c r="F63" i="1"/>
  <c r="H62" i="1"/>
  <c r="I62" i="1" s="1"/>
  <c r="F62" i="1"/>
  <c r="H60" i="1"/>
  <c r="I60" i="1" s="1"/>
  <c r="F60" i="1"/>
  <c r="I59" i="1"/>
  <c r="H59" i="1"/>
  <c r="F59" i="1"/>
  <c r="H58" i="1"/>
  <c r="I58" i="1" s="1"/>
  <c r="F58" i="1"/>
  <c r="G57" i="1"/>
  <c r="E57" i="1"/>
  <c r="F57" i="1" s="1"/>
  <c r="D57" i="1"/>
  <c r="I56" i="1"/>
  <c r="H56" i="1"/>
  <c r="F56" i="1"/>
  <c r="H55" i="1"/>
  <c r="I55" i="1" s="1"/>
  <c r="F55" i="1"/>
  <c r="H54" i="1"/>
  <c r="I54" i="1" s="1"/>
  <c r="F54" i="1"/>
  <c r="H53" i="1"/>
  <c r="I53" i="1" s="1"/>
  <c r="F53" i="1"/>
  <c r="I52" i="1"/>
  <c r="H52" i="1"/>
  <c r="F52" i="1"/>
  <c r="H51" i="1"/>
  <c r="I51" i="1" s="1"/>
  <c r="F51" i="1"/>
  <c r="I50" i="1"/>
  <c r="H50" i="1"/>
  <c r="F50" i="1"/>
  <c r="H49" i="1"/>
  <c r="I49" i="1" s="1"/>
  <c r="F49" i="1"/>
  <c r="G48" i="1"/>
  <c r="E48" i="1"/>
  <c r="F48" i="1" s="1"/>
  <c r="D48" i="1"/>
  <c r="I47" i="1"/>
  <c r="H47" i="1"/>
  <c r="F47" i="1"/>
  <c r="H46" i="1"/>
  <c r="I46" i="1" s="1"/>
  <c r="F46" i="1"/>
  <c r="I45" i="1"/>
  <c r="H45" i="1"/>
  <c r="G45" i="1"/>
  <c r="E45" i="1"/>
  <c r="F45" i="1" s="1"/>
  <c r="D45" i="1"/>
  <c r="I44" i="1"/>
  <c r="H44" i="1"/>
  <c r="F44" i="1"/>
  <c r="H43" i="1"/>
  <c r="I43" i="1" s="1"/>
  <c r="F43" i="1"/>
  <c r="I42" i="1"/>
  <c r="H42" i="1"/>
  <c r="F42" i="1"/>
  <c r="H41" i="1"/>
  <c r="I41" i="1" s="1"/>
  <c r="F41" i="1"/>
  <c r="G40" i="1"/>
  <c r="E40" i="1"/>
  <c r="F40" i="1" s="1"/>
  <c r="D40" i="1"/>
  <c r="I39" i="1"/>
  <c r="H39" i="1"/>
  <c r="G39" i="1"/>
  <c r="F39" i="1"/>
  <c r="I38" i="1"/>
  <c r="H38" i="1"/>
  <c r="F38" i="1"/>
  <c r="H37" i="1"/>
  <c r="I37" i="1" s="1"/>
  <c r="F37" i="1"/>
  <c r="H36" i="1"/>
  <c r="I36" i="1" s="1"/>
  <c r="F36" i="1"/>
  <c r="H35" i="1"/>
  <c r="I35" i="1" s="1"/>
  <c r="F35" i="1"/>
  <c r="I34" i="1"/>
  <c r="H34" i="1"/>
  <c r="F34" i="1"/>
  <c r="H33" i="1"/>
  <c r="I33" i="1" s="1"/>
  <c r="F33" i="1"/>
  <c r="I32" i="1"/>
  <c r="H32" i="1"/>
  <c r="F32" i="1"/>
  <c r="H31" i="1"/>
  <c r="I31" i="1" s="1"/>
  <c r="F31" i="1"/>
  <c r="I30" i="1"/>
  <c r="H30" i="1"/>
  <c r="F30" i="1"/>
  <c r="H29" i="1"/>
  <c r="I29" i="1" s="1"/>
  <c r="G29" i="1"/>
  <c r="E29" i="1"/>
  <c r="D29" i="1"/>
  <c r="F29" i="1" s="1"/>
  <c r="H28" i="1"/>
  <c r="I28" i="1" s="1"/>
  <c r="F28" i="1"/>
  <c r="I27" i="1"/>
  <c r="H27" i="1"/>
  <c r="G27" i="1"/>
  <c r="G197" i="1" s="1"/>
  <c r="G201" i="1" s="1"/>
  <c r="E27" i="1"/>
  <c r="E197" i="1" s="1"/>
  <c r="D27" i="1"/>
  <c r="D197" i="1" s="1"/>
  <c r="D201" i="1" s="1"/>
  <c r="G22" i="1"/>
  <c r="E22" i="1"/>
  <c r="F21" i="1"/>
  <c r="F22" i="1" s="1"/>
  <c r="E21" i="1"/>
  <c r="H21" i="1" s="1"/>
  <c r="D21" i="1"/>
  <c r="D22" i="1" s="1"/>
  <c r="E19" i="1"/>
  <c r="E23" i="1" s="1"/>
  <c r="D19" i="1"/>
  <c r="F19" i="1" s="1"/>
  <c r="G18" i="1"/>
  <c r="G19" i="1" s="1"/>
  <c r="G23" i="1" s="1"/>
  <c r="F18" i="1"/>
  <c r="I17" i="1"/>
  <c r="H17" i="1"/>
  <c r="F17" i="1"/>
  <c r="H16" i="1"/>
  <c r="I15" i="1"/>
  <c r="H15" i="1"/>
  <c r="F15" i="1"/>
  <c r="H14" i="1"/>
  <c r="I13" i="1"/>
  <c r="H13" i="1"/>
  <c r="F13" i="1"/>
  <c r="H12" i="1"/>
  <c r="I12" i="1" s="1"/>
  <c r="F12" i="1"/>
  <c r="I11" i="1"/>
  <c r="H11" i="1"/>
  <c r="F11" i="1"/>
  <c r="H10" i="1"/>
  <c r="I10" i="1" s="1"/>
  <c r="F10" i="1"/>
  <c r="I9" i="1"/>
  <c r="H9" i="1"/>
  <c r="F9" i="1"/>
  <c r="I21" i="1" l="1"/>
  <c r="I22" i="1" s="1"/>
  <c r="H22" i="1"/>
  <c r="E201" i="1"/>
  <c r="F201" i="1" s="1"/>
  <c r="F197" i="1"/>
  <c r="I199" i="1"/>
  <c r="I200" i="1" s="1"/>
  <c r="H200" i="1"/>
  <c r="I18" i="1"/>
  <c r="H48" i="1"/>
  <c r="I48" i="1" s="1"/>
  <c r="H76" i="1"/>
  <c r="I76" i="1" s="1"/>
  <c r="H134" i="1"/>
  <c r="I134" i="1" s="1"/>
  <c r="H157" i="1"/>
  <c r="I157" i="1" s="1"/>
  <c r="H19" i="1"/>
  <c r="D23" i="1"/>
  <c r="F23" i="1" s="1"/>
  <c r="F27" i="1"/>
  <c r="H40" i="1"/>
  <c r="I40" i="1" s="1"/>
  <c r="H57" i="1"/>
  <c r="I57" i="1" s="1"/>
  <c r="I66" i="1"/>
  <c r="H81" i="1"/>
  <c r="I81" i="1" s="1"/>
  <c r="H88" i="1"/>
  <c r="I88" i="1" s="1"/>
  <c r="H95" i="1"/>
  <c r="I95" i="1" s="1"/>
  <c r="I120" i="1"/>
  <c r="H126" i="1"/>
  <c r="I126" i="1" s="1"/>
  <c r="H183" i="1"/>
  <c r="I183" i="1" s="1"/>
  <c r="H23" i="1" l="1"/>
  <c r="I23" i="1" s="1"/>
  <c r="I19" i="1"/>
  <c r="H197" i="1"/>
  <c r="I197" i="1" l="1"/>
  <c r="H201" i="1"/>
  <c r="I201" i="1" s="1"/>
</calcChain>
</file>

<file path=xl/sharedStrings.xml><?xml version="1.0" encoding="utf-8"?>
<sst xmlns="http://schemas.openxmlformats.org/spreadsheetml/2006/main" count="193" uniqueCount="59">
  <si>
    <t>Отчет об исполнении кассового плана бюджета Изобильненского муниципального округа Ставропольского края</t>
  </si>
  <si>
    <t>за 9 месяцев 2024 г.</t>
  </si>
  <si>
    <t>Наименование показателя кассового плана</t>
  </si>
  <si>
    <t>Наименование главного распорядителя бюджетных средств, видов средств</t>
  </si>
  <si>
    <t>Прогноз на год с учетом изменений, рублей</t>
  </si>
  <si>
    <t>Исполнено</t>
  </si>
  <si>
    <t>в том числе (1 квартал, полугодие, 9 месяцев,год)</t>
  </si>
  <si>
    <t>сумма, рублей</t>
  </si>
  <si>
    <t>к прогнозу на год, %</t>
  </si>
  <si>
    <t>прогноз на 9 месяцев  2024 г. с учетом изменений, рублей</t>
  </si>
  <si>
    <t>исполнено за 9 месяцев 2024 г.</t>
  </si>
  <si>
    <t>к прогнозу за 9 месяцев 2024 г., %</t>
  </si>
  <si>
    <t>Раздел 1. Прогноз кассовых поступлений в бюджет Изобильненского муниципального округа Ставропольского края</t>
  </si>
  <si>
    <t>1.1 Прогноз кассовых поступлений по доходам в бюджет Изобильненского муниципального округа Ставропольского края</t>
  </si>
  <si>
    <t>Итого по  подразделу 1.1</t>
  </si>
  <si>
    <t>1.2 Прогноз кассовых поступлений по источникам финансирования дефицита бюджета Изобильненского муниципального округа Ставропольского края</t>
  </si>
  <si>
    <t>Итого по  подразделу 1.2</t>
  </si>
  <si>
    <t>Всего по разделу 1</t>
  </si>
  <si>
    <t>Раздел 2. Прогноз кассовых выплат из бюджета Изобильненского муниципального округа Ставропольского края</t>
  </si>
  <si>
    <t>2.1 Прогноз кассовых выплат по расходам бюджета Изобильненского муниципального округа Ставропольского края</t>
  </si>
  <si>
    <t>ДУМА ИЗОБИЛЬНЕНСКОГО МУНИЦИПАЛЬНОГО ОКРУГА СТАВРОПОЛЬСКОГО КРАЯ</t>
  </si>
  <si>
    <t>Средства местного бюджета</t>
  </si>
  <si>
    <t>АДМИНИСТРАЦИЯ ИЗОБИЛЬНЕНСКОГО МУНИЦИПАЛЬНОГО ОКРУГА СТАВРОПОЛЬСКОГО КРАЯ</t>
  </si>
  <si>
    <t>Средства местного бюджета, в целях софинансирования которых из федерального бюджета предоставляются субсидии</t>
  </si>
  <si>
    <t>Средства местного бюджета, в целях софинансирования которых из краевого бюджета предоставляются субсидии</t>
  </si>
  <si>
    <t>Средства от физических лиц, индивидуальных предпринимателей и организаций на реализацию инициативных проектов</t>
  </si>
  <si>
    <t>Средства федерального бюджета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</si>
  <si>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</si>
  <si>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от государственной корпорации - Фонда содействия реформированию жилищно-коммунального хозяйства (для муниципальных образований)</t>
  </si>
  <si>
    <t>Остатки субсидий, субвенций и иных межбюджетных трансфертов имеющие целевое назначение за счет средств краевого бюджета</t>
  </si>
  <si>
    <t>Средства дотаций (при необходимости), иных межбюджетных трансфертов из федерального бюджета без кода цели</t>
  </si>
  <si>
    <t>ОТДЕЛ ЗЕМЕЛЬНЫХ ОТНОШЕНИЙ АДМИНИСТРАЦИИ ИЗОБИЛЬНЕНСКОГО МУНИЦИПАЛЬНОГО ОКРУГА СТАВРОПОЛЬСКОГО КРАЯ</t>
  </si>
  <si>
    <t>ФИНАНСОВОЕ УПРАВЛЕНИЕ АДМИНИСТРАЦИИ ИЗОБИЛЬНЕНСКОГО МУНИЦИПАЛЬНОГО ОКРУГА СТАВРОПОЛЬСКОГО КРАЯ</t>
  </si>
  <si>
    <t>ОТДЕЛ ОБРАЗОВАНИЯ АДМИНИСТРАЦИИ ИЗОБИЛЬНЕНСКОГО МУНИЦИПАЛЬНОГО ОКРУГА СТАВРОПОЛЬСКОГО КРАЯ</t>
  </si>
  <si>
    <t>Прочие целевые средства (спонсорские взносы, пожертвования, прочие безвозмездные поступления целевого характера от физических лиц и организаций)</t>
  </si>
  <si>
    <t>ОТДЕЛ КУЛЬТУРЫ АДМИНИСТРАЦИИ ИЗОБИЛЬНЕНСКОГО МУНИЦИПАЛЬНОГО ОКРУГА СТАВРОПОЛЬСКОГО КРАЯ</t>
  </si>
  <si>
    <t>УПРАВЛЕНИЕ ТРУДА И СОЦИАЛЬНОЙ ЗАЩИТЫ НАСЕЛЕНИЯ АДМИНИСТРАЦИИ ИЗОБИЛЬНЕНСКОГО МУНИЦИПАЛЬНОГО ОКРУГА СТАВРОПОЛЬСКОГО КРАЯ</t>
  </si>
  <si>
    <t>СПОРТКОМИТЕТ АДМИНИСТРАЦИИ ИЗОБИЛЬНЕНСКОГО МУНИЦИПАЛЬНОГО ОКРУГА СТАВРОПОЛЬСКОГО КРАЯ</t>
  </si>
  <si>
    <t>КОНТРОЛЬНО-РЕВИЗИОННЫЙ ОТДЕЛ ИЗОБИЛЬНЕНСКОГО МУНИЦИПАЛЬНОГО ОКРУГА СТАВРОПОЛЬСКОГО КРАЯ</t>
  </si>
  <si>
    <t>ОТДЕЛ ИМУЩЕСТВЕННЫХ ОТНОШЕНИЙ АДМИНИСТРАЦИИ ИЗОБИЛЬНЕНСКОГО МУНИЦИПАЛЬНОГО ОКРУГА СТАВРОПОЛЬСКОГО КРАЯ</t>
  </si>
  <si>
    <t>БАКЛАНОВСКОЕ ТЕРРИТОРИАЛЬНОЕ УПРАВЛЕНИЕ АДМИНИСТРАЦИИ ИЗОБИЛЬНЕНСКОГО МУНИЦИПАЛЬНОГО ОКРУГА СТАВРОПОЛЬСКОГО КРАЯ</t>
  </si>
  <si>
    <t>КАМЕННОБРОДСКОЕ  ТЕРРИТОРИАЛЬНОЕ УПРАВЛЕНИЕ АДМИНИСТРАЦИИ ИЗОБИЛЬНЕНСКОГО МУНИЦИПАЛЬНОГО ОКРУГА СТАВРОПОЛЬСКОГО КРАЯ</t>
  </si>
  <si>
    <t>МОСКОВСКОЕ  ТЕРРИТОРИАЛЬНОЕ УПРАВЛЕНИЕ АДМИНИСТРАЦИИ ИЗОБИЛЬНЕНСКОГО МУНИЦИПАЛЬНОГО ОКРУГА СТАВРОПОЛЬСКОГО КРАЯ</t>
  </si>
  <si>
    <t>НОВОИЗОБИЛЬНЕНСКОЕ  ТЕРРИТОРИАЛЬНОЕ УПРАВЛЕНИЕ АДМИНИСТРАЦИИ ИЗОБИЛЬНЕНСКОГО МУНИЦИПАЛЬНОГО ОКРУГА СТАВРОПОЛЬСКОГО КРАЯ</t>
  </si>
  <si>
    <t>НОВОТРОИЦКОЕ  ТЕРРИТОРИАЛЬНОЕ УПРАВЛЕНИЕ АДМИНИСТРАЦИИ ИЗОБИЛЬНЕНСКОГО МУНИЦИПАЛЬНОГО ОКРУГА СТАВРОПОЛЬСКОГО КРАЯ</t>
  </si>
  <si>
    <t>ПЕРЕДОВОЕ  ТЕРРИТОРИАЛЬНОЕ УПРАВЛЕНИЕ АДМИНИСТРАЦИИ ИЗОБИЛЬНЕНСКОГО МУНИЦИПАЛЬНОГО ОКРУГА СТАВРОПОЛЬСКОГО КРАЯ</t>
  </si>
  <si>
    <t>ПОДЛУЖНЕНСКОЕ  ТЕРРИТОРИАЛЬНОЕ УПРАВЛЕНИЕ АДМИНИСТРАЦИИ ИЗОБИЛЬНЕНСКОГО МУНИЦИПАЛЬНОГО ОКРУГА СТАВРОПОЛЬСКОГО КРАЯ</t>
  </si>
  <si>
    <t>ПТИЧЕНСКОЕ ТЕРРИТОРИАЛЬНОЕ УПРАВЛЕНИЕ АДМИНИСТРАЦИИ ИЗОБИЛЬНЕНСКОГО МУНИЦИПАЛЬНОГО ОКРУГА СТАВРОПОЛЬСКОГО КРАЯ</t>
  </si>
  <si>
    <t>РОЖДЕСТВЕНСКОЕ  ТЕРРИТОРИАЛЬНОЕ УПРАВЛЕНИЕ АДМИНИСТРАЦИИ ИЗОБИЛЬНЕНСКОГО МУНИЦИПАЛЬНОГО ОКРУГА СТАВРОПОЛЬСКОГО КРАЯ</t>
  </si>
  <si>
    <t>РЫЗДВЯНЕНСКОЕ  ТЕРРИТОРИАЛЬНОЕ УПРАВЛЕНИЕ АДМИНИСТРАЦИИ ИЗОБИЛЬНЕНСКОГО МУНИЦИПАЛЬНОГО ОКРУГА СТАВРОПОЛЬСКОГО КРАЯ</t>
  </si>
  <si>
    <t>СОЛНЕЧНОДОЛЬСКОЕ  ТЕРРИТОРИАЛЬНОЕ УПРАВЛЕНИЕ АДМИНИСТРАЦИИ ИЗОБИЛЬНЕНСКОГО МУНИЦИПАЛЬНОГО ОКРУГА СТАВРОПОЛЬСКОГО КРАЯ</t>
  </si>
  <si>
    <t>СПОРНЕНСКОЕ  ТЕРРИТОРИАЛЬНОЕ УПРАВЛЕНИЕ АДМИНИСТРАЦИИ ИЗОБИЛЬНЕНСКОГО МУНИЦИПАЛЬНОГО ОКРУГА СТАВРОПОЛЬСКОГО КРАЯ</t>
  </si>
  <si>
    <t>СТАРОИЗОБИЛЬНЕНСКОЕ  ТЕРРИТОРИАЛЬНОЕ УПРАВЛЕНИЕ АДМИНИСТРАЦИИ ИЗОБИЛЬНЕНСКОГО МУНИЦИПАЛЬНОГО ОКРУГА СТАВРОПОЛЬСКОГО КРАЯ</t>
  </si>
  <si>
    <t>ТИЩЕНСКОЕ  ТЕРРИТОРИАЛЬНОЕ УПРАВЛЕНИЕ АДМИНИСТРАЦИИ ИЗОБИЛЬНЕНСКОГО МУНИЦИПАЛЬНОГО ОКРУГА СТАВРОПОЛЬСКОГО КРАЯ</t>
  </si>
  <si>
    <t>ТЕРРИТОРИАЛЬНОЕ УПРАВЛЕНИЕ Г.ИЗОБИЛЬНОГО ИЗОБИЛЬНЕНСКОГО МУНИЦИПАЛЬНОГО ОКРУГА СТАВРОПОЛЬСКОГО КРАЯ</t>
  </si>
  <si>
    <t>Итого по  подразделу 2.1</t>
  </si>
  <si>
    <t>2.2 Прогноз кассовых выплат по источникам финансирования дефицита бюджета Изобильненского муниципального округа Ставропольского края</t>
  </si>
  <si>
    <t>Итого по  подразделу 2.2</t>
  </si>
  <si>
    <t>Всего по разделу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</si>
</sst>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.00\.00"/>
    <numFmt numFmtId="165" formatCode="#,##0.00;[Red]\-#,##0.00;0.00"/>
    <numFmt numFmtId="166" formatCode="#,##0.00_ ;[Red]\-#,##0.00\ "/>
    <numFmt numFmtId="167" formatCode="000"/>
    <numFmt numFmtId="168" formatCode="000000;[Red]\-000000;&quot;&quot;"/>
    <numFmt numFmtId="169" formatCode="00\.00\.00;[Red]\-00\.00\.00;&quot;&quot;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/>
    <xf numFmtId="0" fontId="3" fillId="0" borderId="0" xfId="1" applyFont="1" applyProtection="1"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2" fillId="0" borderId="3" xfId="1" applyFont="1" applyBorder="1" applyProtection="1">
      <protection hidden="1"/>
    </xf>
    <xf numFmtId="0" fontId="2" fillId="0" borderId="0" xfId="1" applyFont="1" applyProtection="1">
      <protection hidden="1"/>
    </xf>
    <xf numFmtId="0" fontId="3" fillId="0" borderId="3" xfId="1" applyFont="1" applyBorder="1" applyProtection="1">
      <protection hidden="1"/>
    </xf>
    <xf numFmtId="164" fontId="3" fillId="0" borderId="3" xfId="1" applyNumberFormat="1" applyFont="1" applyBorder="1" applyAlignment="1" applyProtection="1">
      <alignment horizontal="center" vertical="center"/>
      <protection hidden="1"/>
    </xf>
    <xf numFmtId="165" fontId="3" fillId="0" borderId="3" xfId="1" applyNumberFormat="1" applyFont="1" applyBorder="1" applyProtection="1">
      <protection hidden="1"/>
    </xf>
    <xf numFmtId="165" fontId="3" fillId="0" borderId="0" xfId="1" applyNumberFormat="1" applyFont="1" applyProtection="1">
      <protection hidden="1"/>
    </xf>
    <xf numFmtId="166" fontId="4" fillId="0" borderId="0" xfId="1" applyNumberFormat="1" applyFont="1"/>
    <xf numFmtId="4" fontId="1" fillId="0" borderId="0" xfId="1" applyNumberFormat="1"/>
    <xf numFmtId="165" fontId="3" fillId="2" borderId="3" xfId="1" applyNumberFormat="1" applyFont="1" applyFill="1" applyBorder="1" applyProtection="1">
      <protection hidden="1"/>
    </xf>
    <xf numFmtId="165" fontId="2" fillId="0" borderId="3" xfId="1" applyNumberFormat="1" applyFont="1" applyBorder="1" applyProtection="1">
      <protection hidden="1"/>
    </xf>
    <xf numFmtId="165" fontId="2" fillId="0" borderId="4" xfId="1" applyNumberFormat="1" applyFont="1" applyBorder="1" applyProtection="1">
      <protection hidden="1"/>
    </xf>
    <xf numFmtId="2" fontId="2" fillId="0" borderId="4" xfId="1" applyNumberFormat="1" applyFont="1" applyBorder="1" applyProtection="1">
      <protection hidden="1"/>
    </xf>
    <xf numFmtId="165" fontId="3" fillId="0" borderId="4" xfId="1" applyNumberFormat="1" applyFont="1" applyBorder="1" applyProtection="1">
      <protection hidden="1"/>
    </xf>
    <xf numFmtId="165" fontId="2" fillId="0" borderId="0" xfId="1" applyNumberFormat="1" applyFont="1" applyProtection="1">
      <protection hidden="1"/>
    </xf>
    <xf numFmtId="0" fontId="2" fillId="0" borderId="3" xfId="1" applyFont="1" applyBorder="1" applyAlignment="1" applyProtection="1">
      <alignment horizontal="left"/>
      <protection hidden="1"/>
    </xf>
    <xf numFmtId="0" fontId="2" fillId="0" borderId="3" xfId="1" applyFont="1" applyBorder="1" applyAlignment="1" applyProtection="1">
      <alignment horizontal="left" vertical="center" wrapText="1"/>
      <protection hidden="1"/>
    </xf>
    <xf numFmtId="0" fontId="2" fillId="0" borderId="3" xfId="1" applyFont="1" applyBorder="1" applyProtection="1">
      <protection hidden="1"/>
    </xf>
    <xf numFmtId="167" fontId="2" fillId="0" borderId="5" xfId="1" applyNumberFormat="1" applyFont="1" applyBorder="1" applyAlignment="1" applyProtection="1">
      <alignment horizontal="left" vertical="center" wrapText="1"/>
      <protection hidden="1"/>
    </xf>
    <xf numFmtId="167" fontId="2" fillId="0" borderId="6" xfId="1" applyNumberFormat="1" applyFont="1" applyBorder="1" applyAlignment="1" applyProtection="1">
      <alignment horizontal="left" vertical="center" wrapText="1"/>
      <protection hidden="1"/>
    </xf>
    <xf numFmtId="165" fontId="2" fillId="0" borderId="3" xfId="1" applyNumberFormat="1" applyFont="1" applyBorder="1" applyAlignment="1" applyProtection="1">
      <alignment horizontal="right" vertical="center"/>
      <protection hidden="1"/>
    </xf>
    <xf numFmtId="165" fontId="2" fillId="0" borderId="0" xfId="1" applyNumberFormat="1" applyFont="1" applyAlignment="1" applyProtection="1">
      <alignment horizontal="right" vertical="center"/>
      <protection hidden="1"/>
    </xf>
    <xf numFmtId="4" fontId="4" fillId="0" borderId="0" xfId="1" applyNumberFormat="1" applyFont="1"/>
    <xf numFmtId="0" fontId="4" fillId="0" borderId="0" xfId="1" applyFont="1"/>
    <xf numFmtId="168" fontId="3" fillId="0" borderId="5" xfId="1" applyNumberFormat="1" applyFont="1" applyBorder="1" applyAlignment="1" applyProtection="1">
      <alignment horizontal="left" vertical="center" wrapText="1"/>
      <protection hidden="1"/>
    </xf>
    <xf numFmtId="169" fontId="3" fillId="0" borderId="7" xfId="1" applyNumberFormat="1" applyFont="1" applyBorder="1" applyAlignment="1" applyProtection="1">
      <alignment horizontal="left" vertical="center" wrapText="1"/>
      <protection hidden="1"/>
    </xf>
    <xf numFmtId="165" fontId="3" fillId="0" borderId="3" xfId="1" applyNumberFormat="1" applyFont="1" applyBorder="1" applyAlignment="1" applyProtection="1">
      <alignment horizontal="right" vertical="center"/>
      <protection hidden="1"/>
    </xf>
    <xf numFmtId="2" fontId="1" fillId="0" borderId="0" xfId="1" applyNumberFormat="1"/>
    <xf numFmtId="165" fontId="3" fillId="0" borderId="0" xfId="1" applyNumberFormat="1" applyFont="1" applyAlignment="1" applyProtection="1">
      <alignment horizontal="right" vertical="center"/>
      <protection hidden="1"/>
    </xf>
    <xf numFmtId="0" fontId="3" fillId="0" borderId="7" xfId="1" applyFont="1" applyBorder="1" applyProtection="1">
      <protection hidden="1"/>
    </xf>
    <xf numFmtId="168" fontId="3" fillId="0" borderId="3" xfId="1" applyNumberFormat="1" applyFont="1" applyBorder="1" applyAlignment="1" applyProtection="1">
      <alignment horizontal="left" vertical="center" wrapText="1"/>
      <protection hidden="1"/>
    </xf>
    <xf numFmtId="169" fontId="3" fillId="0" borderId="8" xfId="1" applyNumberFormat="1" applyFont="1" applyBorder="1" applyAlignment="1" applyProtection="1">
      <alignment horizontal="left" vertical="center" wrapText="1"/>
      <protection hidden="1"/>
    </xf>
    <xf numFmtId="165" fontId="3" fillId="0" borderId="3" xfId="2" applyNumberFormat="1" applyFont="1" applyBorder="1" applyAlignment="1" applyProtection="1">
      <alignment horizontal="right" vertical="center"/>
      <protection hidden="1"/>
    </xf>
    <xf numFmtId="169" fontId="3" fillId="0" borderId="3" xfId="1" applyNumberFormat="1" applyFont="1" applyBorder="1" applyAlignment="1" applyProtection="1">
      <alignment horizontal="left" vertical="center" wrapText="1"/>
      <protection hidden="1"/>
    </xf>
    <xf numFmtId="167" fontId="3" fillId="0" borderId="5" xfId="1" applyNumberFormat="1" applyFont="1" applyBorder="1" applyAlignment="1" applyProtection="1">
      <alignment horizontal="left" vertical="center" wrapText="1"/>
      <protection hidden="1"/>
    </xf>
    <xf numFmtId="4" fontId="3" fillId="0" borderId="7" xfId="1" applyNumberFormat="1" applyFont="1" applyBorder="1" applyAlignment="1" applyProtection="1">
      <alignment horizontal="right" vertical="center" wrapText="1"/>
      <protection hidden="1"/>
    </xf>
    <xf numFmtId="167" fontId="2" fillId="0" borderId="9" xfId="1" applyNumberFormat="1" applyFont="1" applyBorder="1" applyAlignment="1" applyProtection="1">
      <alignment horizontal="left" vertical="center" wrapText="1"/>
      <protection hidden="1"/>
    </xf>
    <xf numFmtId="167" fontId="2" fillId="0" borderId="3" xfId="1" applyNumberFormat="1" applyFont="1" applyBorder="1" applyAlignment="1" applyProtection="1">
      <alignment horizontal="left" vertical="center" wrapText="1"/>
      <protection hidden="1"/>
    </xf>
    <xf numFmtId="168" fontId="3" fillId="0" borderId="9" xfId="1" applyNumberFormat="1" applyFont="1" applyBorder="1" applyAlignment="1" applyProtection="1">
      <alignment horizontal="left" vertical="center" wrapText="1"/>
      <protection hidden="1"/>
    </xf>
    <xf numFmtId="0" fontId="2" fillId="0" borderId="10" xfId="1" applyFont="1" applyBorder="1" applyProtection="1">
      <protection hidden="1"/>
    </xf>
    <xf numFmtId="165" fontId="3" fillId="0" borderId="10" xfId="1" applyNumberFormat="1" applyFont="1" applyBorder="1" applyAlignment="1" applyProtection="1">
      <alignment horizontal="right" vertical="center"/>
      <protection hidden="1"/>
    </xf>
    <xf numFmtId="0" fontId="3" fillId="0" borderId="10" xfId="1" applyFont="1" applyBorder="1" applyProtection="1">
      <protection hidden="1"/>
    </xf>
    <xf numFmtId="168" fontId="3" fillId="0" borderId="11" xfId="1" applyNumberFormat="1" applyFont="1" applyBorder="1" applyAlignment="1" applyProtection="1">
      <alignment horizontal="left" vertical="center" wrapText="1"/>
      <protection hidden="1"/>
    </xf>
    <xf numFmtId="169" fontId="3" fillId="0" borderId="12" xfId="1" applyNumberFormat="1" applyFont="1" applyBorder="1" applyAlignment="1" applyProtection="1">
      <alignment horizontal="left" vertical="center" wrapText="1"/>
      <protection hidden="1"/>
    </xf>
    <xf numFmtId="165" fontId="6" fillId="0" borderId="3" xfId="1" applyNumberFormat="1" applyFont="1" applyBorder="1" applyAlignment="1" applyProtection="1">
      <alignment horizontal="right" vertical="center"/>
      <protection hidden="1"/>
    </xf>
    <xf numFmtId="165" fontId="7" fillId="0" borderId="3" xfId="1" applyNumberFormat="1" applyFont="1" applyBorder="1" applyProtection="1">
      <protection hidden="1"/>
    </xf>
    <xf numFmtId="0" fontId="3" fillId="0" borderId="0" xfId="1" applyFont="1"/>
    <xf numFmtId="4" fontId="3" fillId="0" borderId="0" xfId="1" applyNumberFormat="1" applyFont="1"/>
    <xf numFmtId="4" fontId="8" fillId="0" borderId="0" xfId="1" applyNumberFormat="1" applyFont="1"/>
    <xf numFmtId="166" fontId="3" fillId="0" borderId="0" xfId="1" applyNumberFormat="1" applyFont="1"/>
    <xf numFmtId="4" fontId="4" fillId="0" borderId="0" xfId="0" applyNumberFormat="1" applyFont="1" applyAlignment="1" applyProtection="1">
      <alignment horizontal="right"/>
      <protection hidden="1"/>
    </xf>
  </cellXfs>
  <cellStyles count="3">
    <cellStyle name="Обычный" xfId="0" builtinId="0"/>
    <cellStyle name="Обычный 4" xfId="2" xr:uid="{38738089-8E5D-4C23-8F79-4A1B31C59892}"/>
    <cellStyle name="Обычный_tmp" xfId="1" xr:uid="{0EE239D5-35D6-4284-A1B7-E5E9B65D0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99F6-E574-41EA-84C2-2E9C6730FB0C}">
  <sheetPr>
    <pageSetUpPr fitToPage="1"/>
  </sheetPr>
  <dimension ref="A1:M208"/>
  <sheetViews>
    <sheetView tabSelected="1" topLeftCell="A191" zoomScale="85" zoomScaleNormal="85" workbookViewId="0">
      <selection activeCell="E12" sqref="E12"/>
    </sheetView>
  </sheetViews>
  <sheetFormatPr defaultRowHeight="15.75" x14ac:dyDescent="0.25"/>
  <cols>
    <col min="1" max="1" width="10.42578125" style="55" customWidth="1"/>
    <col min="2" max="2" width="50.5703125" style="55" customWidth="1"/>
    <col min="3" max="3" width="17" style="55" customWidth="1"/>
    <col min="4" max="4" width="21.5703125" style="55" customWidth="1"/>
    <col min="5" max="5" width="19.42578125" style="55" customWidth="1"/>
    <col min="6" max="6" width="12.7109375" style="55" customWidth="1"/>
    <col min="7" max="7" width="20.5703125" style="55" customWidth="1"/>
    <col min="8" max="8" width="21.140625" style="55" bestFit="1" customWidth="1"/>
    <col min="9" max="9" width="16.140625" style="55" customWidth="1"/>
    <col min="10" max="10" width="5.5703125" style="55" customWidth="1"/>
    <col min="11" max="11" width="15.5703125" style="3" customWidth="1"/>
    <col min="12" max="12" width="14.42578125" style="3" bestFit="1" customWidth="1"/>
    <col min="13" max="179" width="9.140625" style="3" customWidth="1"/>
    <col min="180" max="256" width="9.140625" style="3"/>
    <col min="257" max="257" width="10.42578125" style="3" customWidth="1"/>
    <col min="258" max="258" width="50.5703125" style="3" customWidth="1"/>
    <col min="259" max="259" width="17" style="3" customWidth="1"/>
    <col min="260" max="260" width="21.5703125" style="3" customWidth="1"/>
    <col min="261" max="261" width="19.42578125" style="3" customWidth="1"/>
    <col min="262" max="262" width="12.7109375" style="3" customWidth="1"/>
    <col min="263" max="263" width="20.5703125" style="3" customWidth="1"/>
    <col min="264" max="264" width="21.140625" style="3" bestFit="1" customWidth="1"/>
    <col min="265" max="265" width="16.140625" style="3" customWidth="1"/>
    <col min="266" max="266" width="5.5703125" style="3" customWidth="1"/>
    <col min="267" max="267" width="15.5703125" style="3" customWidth="1"/>
    <col min="268" max="268" width="14.42578125" style="3" bestFit="1" customWidth="1"/>
    <col min="269" max="512" width="9.140625" style="3"/>
    <col min="513" max="513" width="10.42578125" style="3" customWidth="1"/>
    <col min="514" max="514" width="50.5703125" style="3" customWidth="1"/>
    <col min="515" max="515" width="17" style="3" customWidth="1"/>
    <col min="516" max="516" width="21.5703125" style="3" customWidth="1"/>
    <col min="517" max="517" width="19.42578125" style="3" customWidth="1"/>
    <col min="518" max="518" width="12.7109375" style="3" customWidth="1"/>
    <col min="519" max="519" width="20.5703125" style="3" customWidth="1"/>
    <col min="520" max="520" width="21.140625" style="3" bestFit="1" customWidth="1"/>
    <col min="521" max="521" width="16.140625" style="3" customWidth="1"/>
    <col min="522" max="522" width="5.5703125" style="3" customWidth="1"/>
    <col min="523" max="523" width="15.5703125" style="3" customWidth="1"/>
    <col min="524" max="524" width="14.42578125" style="3" bestFit="1" customWidth="1"/>
    <col min="525" max="768" width="9.140625" style="3"/>
    <col min="769" max="769" width="10.42578125" style="3" customWidth="1"/>
    <col min="770" max="770" width="50.5703125" style="3" customWidth="1"/>
    <col min="771" max="771" width="17" style="3" customWidth="1"/>
    <col min="772" max="772" width="21.5703125" style="3" customWidth="1"/>
    <col min="773" max="773" width="19.42578125" style="3" customWidth="1"/>
    <col min="774" max="774" width="12.7109375" style="3" customWidth="1"/>
    <col min="775" max="775" width="20.5703125" style="3" customWidth="1"/>
    <col min="776" max="776" width="21.140625" style="3" bestFit="1" customWidth="1"/>
    <col min="777" max="777" width="16.140625" style="3" customWidth="1"/>
    <col min="778" max="778" width="5.5703125" style="3" customWidth="1"/>
    <col min="779" max="779" width="15.5703125" style="3" customWidth="1"/>
    <col min="780" max="780" width="14.42578125" style="3" bestFit="1" customWidth="1"/>
    <col min="781" max="1024" width="9.140625" style="3"/>
    <col min="1025" max="1025" width="10.42578125" style="3" customWidth="1"/>
    <col min="1026" max="1026" width="50.5703125" style="3" customWidth="1"/>
    <col min="1027" max="1027" width="17" style="3" customWidth="1"/>
    <col min="1028" max="1028" width="21.5703125" style="3" customWidth="1"/>
    <col min="1029" max="1029" width="19.42578125" style="3" customWidth="1"/>
    <col min="1030" max="1030" width="12.7109375" style="3" customWidth="1"/>
    <col min="1031" max="1031" width="20.5703125" style="3" customWidth="1"/>
    <col min="1032" max="1032" width="21.140625" style="3" bestFit="1" customWidth="1"/>
    <col min="1033" max="1033" width="16.140625" style="3" customWidth="1"/>
    <col min="1034" max="1034" width="5.5703125" style="3" customWidth="1"/>
    <col min="1035" max="1035" width="15.5703125" style="3" customWidth="1"/>
    <col min="1036" max="1036" width="14.42578125" style="3" bestFit="1" customWidth="1"/>
    <col min="1037" max="1280" width="9.140625" style="3"/>
    <col min="1281" max="1281" width="10.42578125" style="3" customWidth="1"/>
    <col min="1282" max="1282" width="50.5703125" style="3" customWidth="1"/>
    <col min="1283" max="1283" width="17" style="3" customWidth="1"/>
    <col min="1284" max="1284" width="21.5703125" style="3" customWidth="1"/>
    <col min="1285" max="1285" width="19.42578125" style="3" customWidth="1"/>
    <col min="1286" max="1286" width="12.7109375" style="3" customWidth="1"/>
    <col min="1287" max="1287" width="20.5703125" style="3" customWidth="1"/>
    <col min="1288" max="1288" width="21.140625" style="3" bestFit="1" customWidth="1"/>
    <col min="1289" max="1289" width="16.140625" style="3" customWidth="1"/>
    <col min="1290" max="1290" width="5.5703125" style="3" customWidth="1"/>
    <col min="1291" max="1291" width="15.5703125" style="3" customWidth="1"/>
    <col min="1292" max="1292" width="14.42578125" style="3" bestFit="1" customWidth="1"/>
    <col min="1293" max="1536" width="9.140625" style="3"/>
    <col min="1537" max="1537" width="10.42578125" style="3" customWidth="1"/>
    <col min="1538" max="1538" width="50.5703125" style="3" customWidth="1"/>
    <col min="1539" max="1539" width="17" style="3" customWidth="1"/>
    <col min="1540" max="1540" width="21.5703125" style="3" customWidth="1"/>
    <col min="1541" max="1541" width="19.42578125" style="3" customWidth="1"/>
    <col min="1542" max="1542" width="12.7109375" style="3" customWidth="1"/>
    <col min="1543" max="1543" width="20.5703125" style="3" customWidth="1"/>
    <col min="1544" max="1544" width="21.140625" style="3" bestFit="1" customWidth="1"/>
    <col min="1545" max="1545" width="16.140625" style="3" customWidth="1"/>
    <col min="1546" max="1546" width="5.5703125" style="3" customWidth="1"/>
    <col min="1547" max="1547" width="15.5703125" style="3" customWidth="1"/>
    <col min="1548" max="1548" width="14.42578125" style="3" bestFit="1" customWidth="1"/>
    <col min="1549" max="1792" width="9.140625" style="3"/>
    <col min="1793" max="1793" width="10.42578125" style="3" customWidth="1"/>
    <col min="1794" max="1794" width="50.5703125" style="3" customWidth="1"/>
    <col min="1795" max="1795" width="17" style="3" customWidth="1"/>
    <col min="1796" max="1796" width="21.5703125" style="3" customWidth="1"/>
    <col min="1797" max="1797" width="19.42578125" style="3" customWidth="1"/>
    <col min="1798" max="1798" width="12.7109375" style="3" customWidth="1"/>
    <col min="1799" max="1799" width="20.5703125" style="3" customWidth="1"/>
    <col min="1800" max="1800" width="21.140625" style="3" bestFit="1" customWidth="1"/>
    <col min="1801" max="1801" width="16.140625" style="3" customWidth="1"/>
    <col min="1802" max="1802" width="5.5703125" style="3" customWidth="1"/>
    <col min="1803" max="1803" width="15.5703125" style="3" customWidth="1"/>
    <col min="1804" max="1804" width="14.42578125" style="3" bestFit="1" customWidth="1"/>
    <col min="1805" max="2048" width="9.140625" style="3"/>
    <col min="2049" max="2049" width="10.42578125" style="3" customWidth="1"/>
    <col min="2050" max="2050" width="50.5703125" style="3" customWidth="1"/>
    <col min="2051" max="2051" width="17" style="3" customWidth="1"/>
    <col min="2052" max="2052" width="21.5703125" style="3" customWidth="1"/>
    <col min="2053" max="2053" width="19.42578125" style="3" customWidth="1"/>
    <col min="2054" max="2054" width="12.7109375" style="3" customWidth="1"/>
    <col min="2055" max="2055" width="20.5703125" style="3" customWidth="1"/>
    <col min="2056" max="2056" width="21.140625" style="3" bestFit="1" customWidth="1"/>
    <col min="2057" max="2057" width="16.140625" style="3" customWidth="1"/>
    <col min="2058" max="2058" width="5.5703125" style="3" customWidth="1"/>
    <col min="2059" max="2059" width="15.5703125" style="3" customWidth="1"/>
    <col min="2060" max="2060" width="14.42578125" style="3" bestFit="1" customWidth="1"/>
    <col min="2061" max="2304" width="9.140625" style="3"/>
    <col min="2305" max="2305" width="10.42578125" style="3" customWidth="1"/>
    <col min="2306" max="2306" width="50.5703125" style="3" customWidth="1"/>
    <col min="2307" max="2307" width="17" style="3" customWidth="1"/>
    <col min="2308" max="2308" width="21.5703125" style="3" customWidth="1"/>
    <col min="2309" max="2309" width="19.42578125" style="3" customWidth="1"/>
    <col min="2310" max="2310" width="12.7109375" style="3" customWidth="1"/>
    <col min="2311" max="2311" width="20.5703125" style="3" customWidth="1"/>
    <col min="2312" max="2312" width="21.140625" style="3" bestFit="1" customWidth="1"/>
    <col min="2313" max="2313" width="16.140625" style="3" customWidth="1"/>
    <col min="2314" max="2314" width="5.5703125" style="3" customWidth="1"/>
    <col min="2315" max="2315" width="15.5703125" style="3" customWidth="1"/>
    <col min="2316" max="2316" width="14.42578125" style="3" bestFit="1" customWidth="1"/>
    <col min="2317" max="2560" width="9.140625" style="3"/>
    <col min="2561" max="2561" width="10.42578125" style="3" customWidth="1"/>
    <col min="2562" max="2562" width="50.5703125" style="3" customWidth="1"/>
    <col min="2563" max="2563" width="17" style="3" customWidth="1"/>
    <col min="2564" max="2564" width="21.5703125" style="3" customWidth="1"/>
    <col min="2565" max="2565" width="19.42578125" style="3" customWidth="1"/>
    <col min="2566" max="2566" width="12.7109375" style="3" customWidth="1"/>
    <col min="2567" max="2567" width="20.5703125" style="3" customWidth="1"/>
    <col min="2568" max="2568" width="21.140625" style="3" bestFit="1" customWidth="1"/>
    <col min="2569" max="2569" width="16.140625" style="3" customWidth="1"/>
    <col min="2570" max="2570" width="5.5703125" style="3" customWidth="1"/>
    <col min="2571" max="2571" width="15.5703125" style="3" customWidth="1"/>
    <col min="2572" max="2572" width="14.42578125" style="3" bestFit="1" customWidth="1"/>
    <col min="2573" max="2816" width="9.140625" style="3"/>
    <col min="2817" max="2817" width="10.42578125" style="3" customWidth="1"/>
    <col min="2818" max="2818" width="50.5703125" style="3" customWidth="1"/>
    <col min="2819" max="2819" width="17" style="3" customWidth="1"/>
    <col min="2820" max="2820" width="21.5703125" style="3" customWidth="1"/>
    <col min="2821" max="2821" width="19.42578125" style="3" customWidth="1"/>
    <col min="2822" max="2822" width="12.7109375" style="3" customWidth="1"/>
    <col min="2823" max="2823" width="20.5703125" style="3" customWidth="1"/>
    <col min="2824" max="2824" width="21.140625" style="3" bestFit="1" customWidth="1"/>
    <col min="2825" max="2825" width="16.140625" style="3" customWidth="1"/>
    <col min="2826" max="2826" width="5.5703125" style="3" customWidth="1"/>
    <col min="2827" max="2827" width="15.5703125" style="3" customWidth="1"/>
    <col min="2828" max="2828" width="14.42578125" style="3" bestFit="1" customWidth="1"/>
    <col min="2829" max="3072" width="9.140625" style="3"/>
    <col min="3073" max="3073" width="10.42578125" style="3" customWidth="1"/>
    <col min="3074" max="3074" width="50.5703125" style="3" customWidth="1"/>
    <col min="3075" max="3075" width="17" style="3" customWidth="1"/>
    <col min="3076" max="3076" width="21.5703125" style="3" customWidth="1"/>
    <col min="3077" max="3077" width="19.42578125" style="3" customWidth="1"/>
    <col min="3078" max="3078" width="12.7109375" style="3" customWidth="1"/>
    <col min="3079" max="3079" width="20.5703125" style="3" customWidth="1"/>
    <col min="3080" max="3080" width="21.140625" style="3" bestFit="1" customWidth="1"/>
    <col min="3081" max="3081" width="16.140625" style="3" customWidth="1"/>
    <col min="3082" max="3082" width="5.5703125" style="3" customWidth="1"/>
    <col min="3083" max="3083" width="15.5703125" style="3" customWidth="1"/>
    <col min="3084" max="3084" width="14.42578125" style="3" bestFit="1" customWidth="1"/>
    <col min="3085" max="3328" width="9.140625" style="3"/>
    <col min="3329" max="3329" width="10.42578125" style="3" customWidth="1"/>
    <col min="3330" max="3330" width="50.5703125" style="3" customWidth="1"/>
    <col min="3331" max="3331" width="17" style="3" customWidth="1"/>
    <col min="3332" max="3332" width="21.5703125" style="3" customWidth="1"/>
    <col min="3333" max="3333" width="19.42578125" style="3" customWidth="1"/>
    <col min="3334" max="3334" width="12.7109375" style="3" customWidth="1"/>
    <col min="3335" max="3335" width="20.5703125" style="3" customWidth="1"/>
    <col min="3336" max="3336" width="21.140625" style="3" bestFit="1" customWidth="1"/>
    <col min="3337" max="3337" width="16.140625" style="3" customWidth="1"/>
    <col min="3338" max="3338" width="5.5703125" style="3" customWidth="1"/>
    <col min="3339" max="3339" width="15.5703125" style="3" customWidth="1"/>
    <col min="3340" max="3340" width="14.42578125" style="3" bestFit="1" customWidth="1"/>
    <col min="3341" max="3584" width="9.140625" style="3"/>
    <col min="3585" max="3585" width="10.42578125" style="3" customWidth="1"/>
    <col min="3586" max="3586" width="50.5703125" style="3" customWidth="1"/>
    <col min="3587" max="3587" width="17" style="3" customWidth="1"/>
    <col min="3588" max="3588" width="21.5703125" style="3" customWidth="1"/>
    <col min="3589" max="3589" width="19.42578125" style="3" customWidth="1"/>
    <col min="3590" max="3590" width="12.7109375" style="3" customWidth="1"/>
    <col min="3591" max="3591" width="20.5703125" style="3" customWidth="1"/>
    <col min="3592" max="3592" width="21.140625" style="3" bestFit="1" customWidth="1"/>
    <col min="3593" max="3593" width="16.140625" style="3" customWidth="1"/>
    <col min="3594" max="3594" width="5.5703125" style="3" customWidth="1"/>
    <col min="3595" max="3595" width="15.5703125" style="3" customWidth="1"/>
    <col min="3596" max="3596" width="14.42578125" style="3" bestFit="1" customWidth="1"/>
    <col min="3597" max="3840" width="9.140625" style="3"/>
    <col min="3841" max="3841" width="10.42578125" style="3" customWidth="1"/>
    <col min="3842" max="3842" width="50.5703125" style="3" customWidth="1"/>
    <col min="3843" max="3843" width="17" style="3" customWidth="1"/>
    <col min="3844" max="3844" width="21.5703125" style="3" customWidth="1"/>
    <col min="3845" max="3845" width="19.42578125" style="3" customWidth="1"/>
    <col min="3846" max="3846" width="12.7109375" style="3" customWidth="1"/>
    <col min="3847" max="3847" width="20.5703125" style="3" customWidth="1"/>
    <col min="3848" max="3848" width="21.140625" style="3" bestFit="1" customWidth="1"/>
    <col min="3849" max="3849" width="16.140625" style="3" customWidth="1"/>
    <col min="3850" max="3850" width="5.5703125" style="3" customWidth="1"/>
    <col min="3851" max="3851" width="15.5703125" style="3" customWidth="1"/>
    <col min="3852" max="3852" width="14.42578125" style="3" bestFit="1" customWidth="1"/>
    <col min="3853" max="4096" width="9.140625" style="3"/>
    <col min="4097" max="4097" width="10.42578125" style="3" customWidth="1"/>
    <col min="4098" max="4098" width="50.5703125" style="3" customWidth="1"/>
    <col min="4099" max="4099" width="17" style="3" customWidth="1"/>
    <col min="4100" max="4100" width="21.5703125" style="3" customWidth="1"/>
    <col min="4101" max="4101" width="19.42578125" style="3" customWidth="1"/>
    <col min="4102" max="4102" width="12.7109375" style="3" customWidth="1"/>
    <col min="4103" max="4103" width="20.5703125" style="3" customWidth="1"/>
    <col min="4104" max="4104" width="21.140625" style="3" bestFit="1" customWidth="1"/>
    <col min="4105" max="4105" width="16.140625" style="3" customWidth="1"/>
    <col min="4106" max="4106" width="5.5703125" style="3" customWidth="1"/>
    <col min="4107" max="4107" width="15.5703125" style="3" customWidth="1"/>
    <col min="4108" max="4108" width="14.42578125" style="3" bestFit="1" customWidth="1"/>
    <col min="4109" max="4352" width="9.140625" style="3"/>
    <col min="4353" max="4353" width="10.42578125" style="3" customWidth="1"/>
    <col min="4354" max="4354" width="50.5703125" style="3" customWidth="1"/>
    <col min="4355" max="4355" width="17" style="3" customWidth="1"/>
    <col min="4356" max="4356" width="21.5703125" style="3" customWidth="1"/>
    <col min="4357" max="4357" width="19.42578125" style="3" customWidth="1"/>
    <col min="4358" max="4358" width="12.7109375" style="3" customWidth="1"/>
    <col min="4359" max="4359" width="20.5703125" style="3" customWidth="1"/>
    <col min="4360" max="4360" width="21.140625" style="3" bestFit="1" customWidth="1"/>
    <col min="4361" max="4361" width="16.140625" style="3" customWidth="1"/>
    <col min="4362" max="4362" width="5.5703125" style="3" customWidth="1"/>
    <col min="4363" max="4363" width="15.5703125" style="3" customWidth="1"/>
    <col min="4364" max="4364" width="14.42578125" style="3" bestFit="1" customWidth="1"/>
    <col min="4365" max="4608" width="9.140625" style="3"/>
    <col min="4609" max="4609" width="10.42578125" style="3" customWidth="1"/>
    <col min="4610" max="4610" width="50.5703125" style="3" customWidth="1"/>
    <col min="4611" max="4611" width="17" style="3" customWidth="1"/>
    <col min="4612" max="4612" width="21.5703125" style="3" customWidth="1"/>
    <col min="4613" max="4613" width="19.42578125" style="3" customWidth="1"/>
    <col min="4614" max="4614" width="12.7109375" style="3" customWidth="1"/>
    <col min="4615" max="4615" width="20.5703125" style="3" customWidth="1"/>
    <col min="4616" max="4616" width="21.140625" style="3" bestFit="1" customWidth="1"/>
    <col min="4617" max="4617" width="16.140625" style="3" customWidth="1"/>
    <col min="4618" max="4618" width="5.5703125" style="3" customWidth="1"/>
    <col min="4619" max="4619" width="15.5703125" style="3" customWidth="1"/>
    <col min="4620" max="4620" width="14.42578125" style="3" bestFit="1" customWidth="1"/>
    <col min="4621" max="4864" width="9.140625" style="3"/>
    <col min="4865" max="4865" width="10.42578125" style="3" customWidth="1"/>
    <col min="4866" max="4866" width="50.5703125" style="3" customWidth="1"/>
    <col min="4867" max="4867" width="17" style="3" customWidth="1"/>
    <col min="4868" max="4868" width="21.5703125" style="3" customWidth="1"/>
    <col min="4869" max="4869" width="19.42578125" style="3" customWidth="1"/>
    <col min="4870" max="4870" width="12.7109375" style="3" customWidth="1"/>
    <col min="4871" max="4871" width="20.5703125" style="3" customWidth="1"/>
    <col min="4872" max="4872" width="21.140625" style="3" bestFit="1" customWidth="1"/>
    <col min="4873" max="4873" width="16.140625" style="3" customWidth="1"/>
    <col min="4874" max="4874" width="5.5703125" style="3" customWidth="1"/>
    <col min="4875" max="4875" width="15.5703125" style="3" customWidth="1"/>
    <col min="4876" max="4876" width="14.42578125" style="3" bestFit="1" customWidth="1"/>
    <col min="4877" max="5120" width="9.140625" style="3"/>
    <col min="5121" max="5121" width="10.42578125" style="3" customWidth="1"/>
    <col min="5122" max="5122" width="50.5703125" style="3" customWidth="1"/>
    <col min="5123" max="5123" width="17" style="3" customWidth="1"/>
    <col min="5124" max="5124" width="21.5703125" style="3" customWidth="1"/>
    <col min="5125" max="5125" width="19.42578125" style="3" customWidth="1"/>
    <col min="5126" max="5126" width="12.7109375" style="3" customWidth="1"/>
    <col min="5127" max="5127" width="20.5703125" style="3" customWidth="1"/>
    <col min="5128" max="5128" width="21.140625" style="3" bestFit="1" customWidth="1"/>
    <col min="5129" max="5129" width="16.140625" style="3" customWidth="1"/>
    <col min="5130" max="5130" width="5.5703125" style="3" customWidth="1"/>
    <col min="5131" max="5131" width="15.5703125" style="3" customWidth="1"/>
    <col min="5132" max="5132" width="14.42578125" style="3" bestFit="1" customWidth="1"/>
    <col min="5133" max="5376" width="9.140625" style="3"/>
    <col min="5377" max="5377" width="10.42578125" style="3" customWidth="1"/>
    <col min="5378" max="5378" width="50.5703125" style="3" customWidth="1"/>
    <col min="5379" max="5379" width="17" style="3" customWidth="1"/>
    <col min="5380" max="5380" width="21.5703125" style="3" customWidth="1"/>
    <col min="5381" max="5381" width="19.42578125" style="3" customWidth="1"/>
    <col min="5382" max="5382" width="12.7109375" style="3" customWidth="1"/>
    <col min="5383" max="5383" width="20.5703125" style="3" customWidth="1"/>
    <col min="5384" max="5384" width="21.140625" style="3" bestFit="1" customWidth="1"/>
    <col min="5385" max="5385" width="16.140625" style="3" customWidth="1"/>
    <col min="5386" max="5386" width="5.5703125" style="3" customWidth="1"/>
    <col min="5387" max="5387" width="15.5703125" style="3" customWidth="1"/>
    <col min="5388" max="5388" width="14.42578125" style="3" bestFit="1" customWidth="1"/>
    <col min="5389" max="5632" width="9.140625" style="3"/>
    <col min="5633" max="5633" width="10.42578125" style="3" customWidth="1"/>
    <col min="5634" max="5634" width="50.5703125" style="3" customWidth="1"/>
    <col min="5635" max="5635" width="17" style="3" customWidth="1"/>
    <col min="5636" max="5636" width="21.5703125" style="3" customWidth="1"/>
    <col min="5637" max="5637" width="19.42578125" style="3" customWidth="1"/>
    <col min="5638" max="5638" width="12.7109375" style="3" customWidth="1"/>
    <col min="5639" max="5639" width="20.5703125" style="3" customWidth="1"/>
    <col min="5640" max="5640" width="21.140625" style="3" bestFit="1" customWidth="1"/>
    <col min="5641" max="5641" width="16.140625" style="3" customWidth="1"/>
    <col min="5642" max="5642" width="5.5703125" style="3" customWidth="1"/>
    <col min="5643" max="5643" width="15.5703125" style="3" customWidth="1"/>
    <col min="5644" max="5644" width="14.42578125" style="3" bestFit="1" customWidth="1"/>
    <col min="5645" max="5888" width="9.140625" style="3"/>
    <col min="5889" max="5889" width="10.42578125" style="3" customWidth="1"/>
    <col min="5890" max="5890" width="50.5703125" style="3" customWidth="1"/>
    <col min="5891" max="5891" width="17" style="3" customWidth="1"/>
    <col min="5892" max="5892" width="21.5703125" style="3" customWidth="1"/>
    <col min="5893" max="5893" width="19.42578125" style="3" customWidth="1"/>
    <col min="5894" max="5894" width="12.7109375" style="3" customWidth="1"/>
    <col min="5895" max="5895" width="20.5703125" style="3" customWidth="1"/>
    <col min="5896" max="5896" width="21.140625" style="3" bestFit="1" customWidth="1"/>
    <col min="5897" max="5897" width="16.140625" style="3" customWidth="1"/>
    <col min="5898" max="5898" width="5.5703125" style="3" customWidth="1"/>
    <col min="5899" max="5899" width="15.5703125" style="3" customWidth="1"/>
    <col min="5900" max="5900" width="14.42578125" style="3" bestFit="1" customWidth="1"/>
    <col min="5901" max="6144" width="9.140625" style="3"/>
    <col min="6145" max="6145" width="10.42578125" style="3" customWidth="1"/>
    <col min="6146" max="6146" width="50.5703125" style="3" customWidth="1"/>
    <col min="6147" max="6147" width="17" style="3" customWidth="1"/>
    <col min="6148" max="6148" width="21.5703125" style="3" customWidth="1"/>
    <col min="6149" max="6149" width="19.42578125" style="3" customWidth="1"/>
    <col min="6150" max="6150" width="12.7109375" style="3" customWidth="1"/>
    <col min="6151" max="6151" width="20.5703125" style="3" customWidth="1"/>
    <col min="6152" max="6152" width="21.140625" style="3" bestFit="1" customWidth="1"/>
    <col min="6153" max="6153" width="16.140625" style="3" customWidth="1"/>
    <col min="6154" max="6154" width="5.5703125" style="3" customWidth="1"/>
    <col min="6155" max="6155" width="15.5703125" style="3" customWidth="1"/>
    <col min="6156" max="6156" width="14.42578125" style="3" bestFit="1" customWidth="1"/>
    <col min="6157" max="6400" width="9.140625" style="3"/>
    <col min="6401" max="6401" width="10.42578125" style="3" customWidth="1"/>
    <col min="6402" max="6402" width="50.5703125" style="3" customWidth="1"/>
    <col min="6403" max="6403" width="17" style="3" customWidth="1"/>
    <col min="6404" max="6404" width="21.5703125" style="3" customWidth="1"/>
    <col min="6405" max="6405" width="19.42578125" style="3" customWidth="1"/>
    <col min="6406" max="6406" width="12.7109375" style="3" customWidth="1"/>
    <col min="6407" max="6407" width="20.5703125" style="3" customWidth="1"/>
    <col min="6408" max="6408" width="21.140625" style="3" bestFit="1" customWidth="1"/>
    <col min="6409" max="6409" width="16.140625" style="3" customWidth="1"/>
    <col min="6410" max="6410" width="5.5703125" style="3" customWidth="1"/>
    <col min="6411" max="6411" width="15.5703125" style="3" customWidth="1"/>
    <col min="6412" max="6412" width="14.42578125" style="3" bestFit="1" customWidth="1"/>
    <col min="6413" max="6656" width="9.140625" style="3"/>
    <col min="6657" max="6657" width="10.42578125" style="3" customWidth="1"/>
    <col min="6658" max="6658" width="50.5703125" style="3" customWidth="1"/>
    <col min="6659" max="6659" width="17" style="3" customWidth="1"/>
    <col min="6660" max="6660" width="21.5703125" style="3" customWidth="1"/>
    <col min="6661" max="6661" width="19.42578125" style="3" customWidth="1"/>
    <col min="6662" max="6662" width="12.7109375" style="3" customWidth="1"/>
    <col min="6663" max="6663" width="20.5703125" style="3" customWidth="1"/>
    <col min="6664" max="6664" width="21.140625" style="3" bestFit="1" customWidth="1"/>
    <col min="6665" max="6665" width="16.140625" style="3" customWidth="1"/>
    <col min="6666" max="6666" width="5.5703125" style="3" customWidth="1"/>
    <col min="6667" max="6667" width="15.5703125" style="3" customWidth="1"/>
    <col min="6668" max="6668" width="14.42578125" style="3" bestFit="1" customWidth="1"/>
    <col min="6669" max="6912" width="9.140625" style="3"/>
    <col min="6913" max="6913" width="10.42578125" style="3" customWidth="1"/>
    <col min="6914" max="6914" width="50.5703125" style="3" customWidth="1"/>
    <col min="6915" max="6915" width="17" style="3" customWidth="1"/>
    <col min="6916" max="6916" width="21.5703125" style="3" customWidth="1"/>
    <col min="6917" max="6917" width="19.42578125" style="3" customWidth="1"/>
    <col min="6918" max="6918" width="12.7109375" style="3" customWidth="1"/>
    <col min="6919" max="6919" width="20.5703125" style="3" customWidth="1"/>
    <col min="6920" max="6920" width="21.140625" style="3" bestFit="1" customWidth="1"/>
    <col min="6921" max="6921" width="16.140625" style="3" customWidth="1"/>
    <col min="6922" max="6922" width="5.5703125" style="3" customWidth="1"/>
    <col min="6923" max="6923" width="15.5703125" style="3" customWidth="1"/>
    <col min="6924" max="6924" width="14.42578125" style="3" bestFit="1" customWidth="1"/>
    <col min="6925" max="7168" width="9.140625" style="3"/>
    <col min="7169" max="7169" width="10.42578125" style="3" customWidth="1"/>
    <col min="7170" max="7170" width="50.5703125" style="3" customWidth="1"/>
    <col min="7171" max="7171" width="17" style="3" customWidth="1"/>
    <col min="7172" max="7172" width="21.5703125" style="3" customWidth="1"/>
    <col min="7173" max="7173" width="19.42578125" style="3" customWidth="1"/>
    <col min="7174" max="7174" width="12.7109375" style="3" customWidth="1"/>
    <col min="7175" max="7175" width="20.5703125" style="3" customWidth="1"/>
    <col min="7176" max="7176" width="21.140625" style="3" bestFit="1" customWidth="1"/>
    <col min="7177" max="7177" width="16.140625" style="3" customWidth="1"/>
    <col min="7178" max="7178" width="5.5703125" style="3" customWidth="1"/>
    <col min="7179" max="7179" width="15.5703125" style="3" customWidth="1"/>
    <col min="7180" max="7180" width="14.42578125" style="3" bestFit="1" customWidth="1"/>
    <col min="7181" max="7424" width="9.140625" style="3"/>
    <col min="7425" max="7425" width="10.42578125" style="3" customWidth="1"/>
    <col min="7426" max="7426" width="50.5703125" style="3" customWidth="1"/>
    <col min="7427" max="7427" width="17" style="3" customWidth="1"/>
    <col min="7428" max="7428" width="21.5703125" style="3" customWidth="1"/>
    <col min="7429" max="7429" width="19.42578125" style="3" customWidth="1"/>
    <col min="7430" max="7430" width="12.7109375" style="3" customWidth="1"/>
    <col min="7431" max="7431" width="20.5703125" style="3" customWidth="1"/>
    <col min="7432" max="7432" width="21.140625" style="3" bestFit="1" customWidth="1"/>
    <col min="7433" max="7433" width="16.140625" style="3" customWidth="1"/>
    <col min="7434" max="7434" width="5.5703125" style="3" customWidth="1"/>
    <col min="7435" max="7435" width="15.5703125" style="3" customWidth="1"/>
    <col min="7436" max="7436" width="14.42578125" style="3" bestFit="1" customWidth="1"/>
    <col min="7437" max="7680" width="9.140625" style="3"/>
    <col min="7681" max="7681" width="10.42578125" style="3" customWidth="1"/>
    <col min="7682" max="7682" width="50.5703125" style="3" customWidth="1"/>
    <col min="7683" max="7683" width="17" style="3" customWidth="1"/>
    <col min="7684" max="7684" width="21.5703125" style="3" customWidth="1"/>
    <col min="7685" max="7685" width="19.42578125" style="3" customWidth="1"/>
    <col min="7686" max="7686" width="12.7109375" style="3" customWidth="1"/>
    <col min="7687" max="7687" width="20.5703125" style="3" customWidth="1"/>
    <col min="7688" max="7688" width="21.140625" style="3" bestFit="1" customWidth="1"/>
    <col min="7689" max="7689" width="16.140625" style="3" customWidth="1"/>
    <col min="7690" max="7690" width="5.5703125" style="3" customWidth="1"/>
    <col min="7691" max="7691" width="15.5703125" style="3" customWidth="1"/>
    <col min="7692" max="7692" width="14.42578125" style="3" bestFit="1" customWidth="1"/>
    <col min="7693" max="7936" width="9.140625" style="3"/>
    <col min="7937" max="7937" width="10.42578125" style="3" customWidth="1"/>
    <col min="7938" max="7938" width="50.5703125" style="3" customWidth="1"/>
    <col min="7939" max="7939" width="17" style="3" customWidth="1"/>
    <col min="7940" max="7940" width="21.5703125" style="3" customWidth="1"/>
    <col min="7941" max="7941" width="19.42578125" style="3" customWidth="1"/>
    <col min="7942" max="7942" width="12.7109375" style="3" customWidth="1"/>
    <col min="7943" max="7943" width="20.5703125" style="3" customWidth="1"/>
    <col min="7944" max="7944" width="21.140625" style="3" bestFit="1" customWidth="1"/>
    <col min="7945" max="7945" width="16.140625" style="3" customWidth="1"/>
    <col min="7946" max="7946" width="5.5703125" style="3" customWidth="1"/>
    <col min="7947" max="7947" width="15.5703125" style="3" customWidth="1"/>
    <col min="7948" max="7948" width="14.42578125" style="3" bestFit="1" customWidth="1"/>
    <col min="7949" max="8192" width="9.140625" style="3"/>
    <col min="8193" max="8193" width="10.42578125" style="3" customWidth="1"/>
    <col min="8194" max="8194" width="50.5703125" style="3" customWidth="1"/>
    <col min="8195" max="8195" width="17" style="3" customWidth="1"/>
    <col min="8196" max="8196" width="21.5703125" style="3" customWidth="1"/>
    <col min="8197" max="8197" width="19.42578125" style="3" customWidth="1"/>
    <col min="8198" max="8198" width="12.7109375" style="3" customWidth="1"/>
    <col min="8199" max="8199" width="20.5703125" style="3" customWidth="1"/>
    <col min="8200" max="8200" width="21.140625" style="3" bestFit="1" customWidth="1"/>
    <col min="8201" max="8201" width="16.140625" style="3" customWidth="1"/>
    <col min="8202" max="8202" width="5.5703125" style="3" customWidth="1"/>
    <col min="8203" max="8203" width="15.5703125" style="3" customWidth="1"/>
    <col min="8204" max="8204" width="14.42578125" style="3" bestFit="1" customWidth="1"/>
    <col min="8205" max="8448" width="9.140625" style="3"/>
    <col min="8449" max="8449" width="10.42578125" style="3" customWidth="1"/>
    <col min="8450" max="8450" width="50.5703125" style="3" customWidth="1"/>
    <col min="8451" max="8451" width="17" style="3" customWidth="1"/>
    <col min="8452" max="8452" width="21.5703125" style="3" customWidth="1"/>
    <col min="8453" max="8453" width="19.42578125" style="3" customWidth="1"/>
    <col min="8454" max="8454" width="12.7109375" style="3" customWidth="1"/>
    <col min="8455" max="8455" width="20.5703125" style="3" customWidth="1"/>
    <col min="8456" max="8456" width="21.140625" style="3" bestFit="1" customWidth="1"/>
    <col min="8457" max="8457" width="16.140625" style="3" customWidth="1"/>
    <col min="8458" max="8458" width="5.5703125" style="3" customWidth="1"/>
    <col min="8459" max="8459" width="15.5703125" style="3" customWidth="1"/>
    <col min="8460" max="8460" width="14.42578125" style="3" bestFit="1" customWidth="1"/>
    <col min="8461" max="8704" width="9.140625" style="3"/>
    <col min="8705" max="8705" width="10.42578125" style="3" customWidth="1"/>
    <col min="8706" max="8706" width="50.5703125" style="3" customWidth="1"/>
    <col min="8707" max="8707" width="17" style="3" customWidth="1"/>
    <col min="8708" max="8708" width="21.5703125" style="3" customWidth="1"/>
    <col min="8709" max="8709" width="19.42578125" style="3" customWidth="1"/>
    <col min="8710" max="8710" width="12.7109375" style="3" customWidth="1"/>
    <col min="8711" max="8711" width="20.5703125" style="3" customWidth="1"/>
    <col min="8712" max="8712" width="21.140625" style="3" bestFit="1" customWidth="1"/>
    <col min="8713" max="8713" width="16.140625" style="3" customWidth="1"/>
    <col min="8714" max="8714" width="5.5703125" style="3" customWidth="1"/>
    <col min="8715" max="8715" width="15.5703125" style="3" customWidth="1"/>
    <col min="8716" max="8716" width="14.42578125" style="3" bestFit="1" customWidth="1"/>
    <col min="8717" max="8960" width="9.140625" style="3"/>
    <col min="8961" max="8961" width="10.42578125" style="3" customWidth="1"/>
    <col min="8962" max="8962" width="50.5703125" style="3" customWidth="1"/>
    <col min="8963" max="8963" width="17" style="3" customWidth="1"/>
    <col min="8964" max="8964" width="21.5703125" style="3" customWidth="1"/>
    <col min="8965" max="8965" width="19.42578125" style="3" customWidth="1"/>
    <col min="8966" max="8966" width="12.7109375" style="3" customWidth="1"/>
    <col min="8967" max="8967" width="20.5703125" style="3" customWidth="1"/>
    <col min="8968" max="8968" width="21.140625" style="3" bestFit="1" customWidth="1"/>
    <col min="8969" max="8969" width="16.140625" style="3" customWidth="1"/>
    <col min="8970" max="8970" width="5.5703125" style="3" customWidth="1"/>
    <col min="8971" max="8971" width="15.5703125" style="3" customWidth="1"/>
    <col min="8972" max="8972" width="14.42578125" style="3" bestFit="1" customWidth="1"/>
    <col min="8973" max="9216" width="9.140625" style="3"/>
    <col min="9217" max="9217" width="10.42578125" style="3" customWidth="1"/>
    <col min="9218" max="9218" width="50.5703125" style="3" customWidth="1"/>
    <col min="9219" max="9219" width="17" style="3" customWidth="1"/>
    <col min="9220" max="9220" width="21.5703125" style="3" customWidth="1"/>
    <col min="9221" max="9221" width="19.42578125" style="3" customWidth="1"/>
    <col min="9222" max="9222" width="12.7109375" style="3" customWidth="1"/>
    <col min="9223" max="9223" width="20.5703125" style="3" customWidth="1"/>
    <col min="9224" max="9224" width="21.140625" style="3" bestFit="1" customWidth="1"/>
    <col min="9225" max="9225" width="16.140625" style="3" customWidth="1"/>
    <col min="9226" max="9226" width="5.5703125" style="3" customWidth="1"/>
    <col min="9227" max="9227" width="15.5703125" style="3" customWidth="1"/>
    <col min="9228" max="9228" width="14.42578125" style="3" bestFit="1" customWidth="1"/>
    <col min="9229" max="9472" width="9.140625" style="3"/>
    <col min="9473" max="9473" width="10.42578125" style="3" customWidth="1"/>
    <col min="9474" max="9474" width="50.5703125" style="3" customWidth="1"/>
    <col min="9475" max="9475" width="17" style="3" customWidth="1"/>
    <col min="9476" max="9476" width="21.5703125" style="3" customWidth="1"/>
    <col min="9477" max="9477" width="19.42578125" style="3" customWidth="1"/>
    <col min="9478" max="9478" width="12.7109375" style="3" customWidth="1"/>
    <col min="9479" max="9479" width="20.5703125" style="3" customWidth="1"/>
    <col min="9480" max="9480" width="21.140625" style="3" bestFit="1" customWidth="1"/>
    <col min="9481" max="9481" width="16.140625" style="3" customWidth="1"/>
    <col min="9482" max="9482" width="5.5703125" style="3" customWidth="1"/>
    <col min="9483" max="9483" width="15.5703125" style="3" customWidth="1"/>
    <col min="9484" max="9484" width="14.42578125" style="3" bestFit="1" customWidth="1"/>
    <col min="9485" max="9728" width="9.140625" style="3"/>
    <col min="9729" max="9729" width="10.42578125" style="3" customWidth="1"/>
    <col min="9730" max="9730" width="50.5703125" style="3" customWidth="1"/>
    <col min="9731" max="9731" width="17" style="3" customWidth="1"/>
    <col min="9732" max="9732" width="21.5703125" style="3" customWidth="1"/>
    <col min="9733" max="9733" width="19.42578125" style="3" customWidth="1"/>
    <col min="9734" max="9734" width="12.7109375" style="3" customWidth="1"/>
    <col min="9735" max="9735" width="20.5703125" style="3" customWidth="1"/>
    <col min="9736" max="9736" width="21.140625" style="3" bestFit="1" customWidth="1"/>
    <col min="9737" max="9737" width="16.140625" style="3" customWidth="1"/>
    <col min="9738" max="9738" width="5.5703125" style="3" customWidth="1"/>
    <col min="9739" max="9739" width="15.5703125" style="3" customWidth="1"/>
    <col min="9740" max="9740" width="14.42578125" style="3" bestFit="1" customWidth="1"/>
    <col min="9741" max="9984" width="9.140625" style="3"/>
    <col min="9985" max="9985" width="10.42578125" style="3" customWidth="1"/>
    <col min="9986" max="9986" width="50.5703125" style="3" customWidth="1"/>
    <col min="9987" max="9987" width="17" style="3" customWidth="1"/>
    <col min="9988" max="9988" width="21.5703125" style="3" customWidth="1"/>
    <col min="9989" max="9989" width="19.42578125" style="3" customWidth="1"/>
    <col min="9990" max="9990" width="12.7109375" style="3" customWidth="1"/>
    <col min="9991" max="9991" width="20.5703125" style="3" customWidth="1"/>
    <col min="9992" max="9992" width="21.140625" style="3" bestFit="1" customWidth="1"/>
    <col min="9993" max="9993" width="16.140625" style="3" customWidth="1"/>
    <col min="9994" max="9994" width="5.5703125" style="3" customWidth="1"/>
    <col min="9995" max="9995" width="15.5703125" style="3" customWidth="1"/>
    <col min="9996" max="9996" width="14.42578125" style="3" bestFit="1" customWidth="1"/>
    <col min="9997" max="10240" width="9.140625" style="3"/>
    <col min="10241" max="10241" width="10.42578125" style="3" customWidth="1"/>
    <col min="10242" max="10242" width="50.5703125" style="3" customWidth="1"/>
    <col min="10243" max="10243" width="17" style="3" customWidth="1"/>
    <col min="10244" max="10244" width="21.5703125" style="3" customWidth="1"/>
    <col min="10245" max="10245" width="19.42578125" style="3" customWidth="1"/>
    <col min="10246" max="10246" width="12.7109375" style="3" customWidth="1"/>
    <col min="10247" max="10247" width="20.5703125" style="3" customWidth="1"/>
    <col min="10248" max="10248" width="21.140625" style="3" bestFit="1" customWidth="1"/>
    <col min="10249" max="10249" width="16.140625" style="3" customWidth="1"/>
    <col min="10250" max="10250" width="5.5703125" style="3" customWidth="1"/>
    <col min="10251" max="10251" width="15.5703125" style="3" customWidth="1"/>
    <col min="10252" max="10252" width="14.42578125" style="3" bestFit="1" customWidth="1"/>
    <col min="10253" max="10496" width="9.140625" style="3"/>
    <col min="10497" max="10497" width="10.42578125" style="3" customWidth="1"/>
    <col min="10498" max="10498" width="50.5703125" style="3" customWidth="1"/>
    <col min="10499" max="10499" width="17" style="3" customWidth="1"/>
    <col min="10500" max="10500" width="21.5703125" style="3" customWidth="1"/>
    <col min="10501" max="10501" width="19.42578125" style="3" customWidth="1"/>
    <col min="10502" max="10502" width="12.7109375" style="3" customWidth="1"/>
    <col min="10503" max="10503" width="20.5703125" style="3" customWidth="1"/>
    <col min="10504" max="10504" width="21.140625" style="3" bestFit="1" customWidth="1"/>
    <col min="10505" max="10505" width="16.140625" style="3" customWidth="1"/>
    <col min="10506" max="10506" width="5.5703125" style="3" customWidth="1"/>
    <col min="10507" max="10507" width="15.5703125" style="3" customWidth="1"/>
    <col min="10508" max="10508" width="14.42578125" style="3" bestFit="1" customWidth="1"/>
    <col min="10509" max="10752" width="9.140625" style="3"/>
    <col min="10753" max="10753" width="10.42578125" style="3" customWidth="1"/>
    <col min="10754" max="10754" width="50.5703125" style="3" customWidth="1"/>
    <col min="10755" max="10755" width="17" style="3" customWidth="1"/>
    <col min="10756" max="10756" width="21.5703125" style="3" customWidth="1"/>
    <col min="10757" max="10757" width="19.42578125" style="3" customWidth="1"/>
    <col min="10758" max="10758" width="12.7109375" style="3" customWidth="1"/>
    <col min="10759" max="10759" width="20.5703125" style="3" customWidth="1"/>
    <col min="10760" max="10760" width="21.140625" style="3" bestFit="1" customWidth="1"/>
    <col min="10761" max="10761" width="16.140625" style="3" customWidth="1"/>
    <col min="10762" max="10762" width="5.5703125" style="3" customWidth="1"/>
    <col min="10763" max="10763" width="15.5703125" style="3" customWidth="1"/>
    <col min="10764" max="10764" width="14.42578125" style="3" bestFit="1" customWidth="1"/>
    <col min="10765" max="11008" width="9.140625" style="3"/>
    <col min="11009" max="11009" width="10.42578125" style="3" customWidth="1"/>
    <col min="11010" max="11010" width="50.5703125" style="3" customWidth="1"/>
    <col min="11011" max="11011" width="17" style="3" customWidth="1"/>
    <col min="11012" max="11012" width="21.5703125" style="3" customWidth="1"/>
    <col min="11013" max="11013" width="19.42578125" style="3" customWidth="1"/>
    <col min="11014" max="11014" width="12.7109375" style="3" customWidth="1"/>
    <col min="11015" max="11015" width="20.5703125" style="3" customWidth="1"/>
    <col min="11016" max="11016" width="21.140625" style="3" bestFit="1" customWidth="1"/>
    <col min="11017" max="11017" width="16.140625" style="3" customWidth="1"/>
    <col min="11018" max="11018" width="5.5703125" style="3" customWidth="1"/>
    <col min="11019" max="11019" width="15.5703125" style="3" customWidth="1"/>
    <col min="11020" max="11020" width="14.42578125" style="3" bestFit="1" customWidth="1"/>
    <col min="11021" max="11264" width="9.140625" style="3"/>
    <col min="11265" max="11265" width="10.42578125" style="3" customWidth="1"/>
    <col min="11266" max="11266" width="50.5703125" style="3" customWidth="1"/>
    <col min="11267" max="11267" width="17" style="3" customWidth="1"/>
    <col min="11268" max="11268" width="21.5703125" style="3" customWidth="1"/>
    <col min="11269" max="11269" width="19.42578125" style="3" customWidth="1"/>
    <col min="11270" max="11270" width="12.7109375" style="3" customWidth="1"/>
    <col min="11271" max="11271" width="20.5703125" style="3" customWidth="1"/>
    <col min="11272" max="11272" width="21.140625" style="3" bestFit="1" customWidth="1"/>
    <col min="11273" max="11273" width="16.140625" style="3" customWidth="1"/>
    <col min="11274" max="11274" width="5.5703125" style="3" customWidth="1"/>
    <col min="11275" max="11275" width="15.5703125" style="3" customWidth="1"/>
    <col min="11276" max="11276" width="14.42578125" style="3" bestFit="1" customWidth="1"/>
    <col min="11277" max="11520" width="9.140625" style="3"/>
    <col min="11521" max="11521" width="10.42578125" style="3" customWidth="1"/>
    <col min="11522" max="11522" width="50.5703125" style="3" customWidth="1"/>
    <col min="11523" max="11523" width="17" style="3" customWidth="1"/>
    <col min="11524" max="11524" width="21.5703125" style="3" customWidth="1"/>
    <col min="11525" max="11525" width="19.42578125" style="3" customWidth="1"/>
    <col min="11526" max="11526" width="12.7109375" style="3" customWidth="1"/>
    <col min="11527" max="11527" width="20.5703125" style="3" customWidth="1"/>
    <col min="11528" max="11528" width="21.140625" style="3" bestFit="1" customWidth="1"/>
    <col min="11529" max="11529" width="16.140625" style="3" customWidth="1"/>
    <col min="11530" max="11530" width="5.5703125" style="3" customWidth="1"/>
    <col min="11531" max="11531" width="15.5703125" style="3" customWidth="1"/>
    <col min="11532" max="11532" width="14.42578125" style="3" bestFit="1" customWidth="1"/>
    <col min="11533" max="11776" width="9.140625" style="3"/>
    <col min="11777" max="11777" width="10.42578125" style="3" customWidth="1"/>
    <col min="11778" max="11778" width="50.5703125" style="3" customWidth="1"/>
    <col min="11779" max="11779" width="17" style="3" customWidth="1"/>
    <col min="11780" max="11780" width="21.5703125" style="3" customWidth="1"/>
    <col min="11781" max="11781" width="19.42578125" style="3" customWidth="1"/>
    <col min="11782" max="11782" width="12.7109375" style="3" customWidth="1"/>
    <col min="11783" max="11783" width="20.5703125" style="3" customWidth="1"/>
    <col min="11784" max="11784" width="21.140625" style="3" bestFit="1" customWidth="1"/>
    <col min="11785" max="11785" width="16.140625" style="3" customWidth="1"/>
    <col min="11786" max="11786" width="5.5703125" style="3" customWidth="1"/>
    <col min="11787" max="11787" width="15.5703125" style="3" customWidth="1"/>
    <col min="11788" max="11788" width="14.42578125" style="3" bestFit="1" customWidth="1"/>
    <col min="11789" max="12032" width="9.140625" style="3"/>
    <col min="12033" max="12033" width="10.42578125" style="3" customWidth="1"/>
    <col min="12034" max="12034" width="50.5703125" style="3" customWidth="1"/>
    <col min="12035" max="12035" width="17" style="3" customWidth="1"/>
    <col min="12036" max="12036" width="21.5703125" style="3" customWidth="1"/>
    <col min="12037" max="12037" width="19.42578125" style="3" customWidth="1"/>
    <col min="12038" max="12038" width="12.7109375" style="3" customWidth="1"/>
    <col min="12039" max="12039" width="20.5703125" style="3" customWidth="1"/>
    <col min="12040" max="12040" width="21.140625" style="3" bestFit="1" customWidth="1"/>
    <col min="12041" max="12041" width="16.140625" style="3" customWidth="1"/>
    <col min="12042" max="12042" width="5.5703125" style="3" customWidth="1"/>
    <col min="12043" max="12043" width="15.5703125" style="3" customWidth="1"/>
    <col min="12044" max="12044" width="14.42578125" style="3" bestFit="1" customWidth="1"/>
    <col min="12045" max="12288" width="9.140625" style="3"/>
    <col min="12289" max="12289" width="10.42578125" style="3" customWidth="1"/>
    <col min="12290" max="12290" width="50.5703125" style="3" customWidth="1"/>
    <col min="12291" max="12291" width="17" style="3" customWidth="1"/>
    <col min="12292" max="12292" width="21.5703125" style="3" customWidth="1"/>
    <col min="12293" max="12293" width="19.42578125" style="3" customWidth="1"/>
    <col min="12294" max="12294" width="12.7109375" style="3" customWidth="1"/>
    <col min="12295" max="12295" width="20.5703125" style="3" customWidth="1"/>
    <col min="12296" max="12296" width="21.140625" style="3" bestFit="1" customWidth="1"/>
    <col min="12297" max="12297" width="16.140625" style="3" customWidth="1"/>
    <col min="12298" max="12298" width="5.5703125" style="3" customWidth="1"/>
    <col min="12299" max="12299" width="15.5703125" style="3" customWidth="1"/>
    <col min="12300" max="12300" width="14.42578125" style="3" bestFit="1" customWidth="1"/>
    <col min="12301" max="12544" width="9.140625" style="3"/>
    <col min="12545" max="12545" width="10.42578125" style="3" customWidth="1"/>
    <col min="12546" max="12546" width="50.5703125" style="3" customWidth="1"/>
    <col min="12547" max="12547" width="17" style="3" customWidth="1"/>
    <col min="12548" max="12548" width="21.5703125" style="3" customWidth="1"/>
    <col min="12549" max="12549" width="19.42578125" style="3" customWidth="1"/>
    <col min="12550" max="12550" width="12.7109375" style="3" customWidth="1"/>
    <col min="12551" max="12551" width="20.5703125" style="3" customWidth="1"/>
    <col min="12552" max="12552" width="21.140625" style="3" bestFit="1" customWidth="1"/>
    <col min="12553" max="12553" width="16.140625" style="3" customWidth="1"/>
    <col min="12554" max="12554" width="5.5703125" style="3" customWidth="1"/>
    <col min="12555" max="12555" width="15.5703125" style="3" customWidth="1"/>
    <col min="12556" max="12556" width="14.42578125" style="3" bestFit="1" customWidth="1"/>
    <col min="12557" max="12800" width="9.140625" style="3"/>
    <col min="12801" max="12801" width="10.42578125" style="3" customWidth="1"/>
    <col min="12802" max="12802" width="50.5703125" style="3" customWidth="1"/>
    <col min="12803" max="12803" width="17" style="3" customWidth="1"/>
    <col min="12804" max="12804" width="21.5703125" style="3" customWidth="1"/>
    <col min="12805" max="12805" width="19.42578125" style="3" customWidth="1"/>
    <col min="12806" max="12806" width="12.7109375" style="3" customWidth="1"/>
    <col min="12807" max="12807" width="20.5703125" style="3" customWidth="1"/>
    <col min="12808" max="12808" width="21.140625" style="3" bestFit="1" customWidth="1"/>
    <col min="12809" max="12809" width="16.140625" style="3" customWidth="1"/>
    <col min="12810" max="12810" width="5.5703125" style="3" customWidth="1"/>
    <col min="12811" max="12811" width="15.5703125" style="3" customWidth="1"/>
    <col min="12812" max="12812" width="14.42578125" style="3" bestFit="1" customWidth="1"/>
    <col min="12813" max="13056" width="9.140625" style="3"/>
    <col min="13057" max="13057" width="10.42578125" style="3" customWidth="1"/>
    <col min="13058" max="13058" width="50.5703125" style="3" customWidth="1"/>
    <col min="13059" max="13059" width="17" style="3" customWidth="1"/>
    <col min="13060" max="13060" width="21.5703125" style="3" customWidth="1"/>
    <col min="13061" max="13061" width="19.42578125" style="3" customWidth="1"/>
    <col min="13062" max="13062" width="12.7109375" style="3" customWidth="1"/>
    <col min="13063" max="13063" width="20.5703125" style="3" customWidth="1"/>
    <col min="13064" max="13064" width="21.140625" style="3" bestFit="1" customWidth="1"/>
    <col min="13065" max="13065" width="16.140625" style="3" customWidth="1"/>
    <col min="13066" max="13066" width="5.5703125" style="3" customWidth="1"/>
    <col min="13067" max="13067" width="15.5703125" style="3" customWidth="1"/>
    <col min="13068" max="13068" width="14.42578125" style="3" bestFit="1" customWidth="1"/>
    <col min="13069" max="13312" width="9.140625" style="3"/>
    <col min="13313" max="13313" width="10.42578125" style="3" customWidth="1"/>
    <col min="13314" max="13314" width="50.5703125" style="3" customWidth="1"/>
    <col min="13315" max="13315" width="17" style="3" customWidth="1"/>
    <col min="13316" max="13316" width="21.5703125" style="3" customWidth="1"/>
    <col min="13317" max="13317" width="19.42578125" style="3" customWidth="1"/>
    <col min="13318" max="13318" width="12.7109375" style="3" customWidth="1"/>
    <col min="13319" max="13319" width="20.5703125" style="3" customWidth="1"/>
    <col min="13320" max="13320" width="21.140625" style="3" bestFit="1" customWidth="1"/>
    <col min="13321" max="13321" width="16.140625" style="3" customWidth="1"/>
    <col min="13322" max="13322" width="5.5703125" style="3" customWidth="1"/>
    <col min="13323" max="13323" width="15.5703125" style="3" customWidth="1"/>
    <col min="13324" max="13324" width="14.42578125" style="3" bestFit="1" customWidth="1"/>
    <col min="13325" max="13568" width="9.140625" style="3"/>
    <col min="13569" max="13569" width="10.42578125" style="3" customWidth="1"/>
    <col min="13570" max="13570" width="50.5703125" style="3" customWidth="1"/>
    <col min="13571" max="13571" width="17" style="3" customWidth="1"/>
    <col min="13572" max="13572" width="21.5703125" style="3" customWidth="1"/>
    <col min="13573" max="13573" width="19.42578125" style="3" customWidth="1"/>
    <col min="13574" max="13574" width="12.7109375" style="3" customWidth="1"/>
    <col min="13575" max="13575" width="20.5703125" style="3" customWidth="1"/>
    <col min="13576" max="13576" width="21.140625" style="3" bestFit="1" customWidth="1"/>
    <col min="13577" max="13577" width="16.140625" style="3" customWidth="1"/>
    <col min="13578" max="13578" width="5.5703125" style="3" customWidth="1"/>
    <col min="13579" max="13579" width="15.5703125" style="3" customWidth="1"/>
    <col min="13580" max="13580" width="14.42578125" style="3" bestFit="1" customWidth="1"/>
    <col min="13581" max="13824" width="9.140625" style="3"/>
    <col min="13825" max="13825" width="10.42578125" style="3" customWidth="1"/>
    <col min="13826" max="13826" width="50.5703125" style="3" customWidth="1"/>
    <col min="13827" max="13827" width="17" style="3" customWidth="1"/>
    <col min="13828" max="13828" width="21.5703125" style="3" customWidth="1"/>
    <col min="13829" max="13829" width="19.42578125" style="3" customWidth="1"/>
    <col min="13830" max="13830" width="12.7109375" style="3" customWidth="1"/>
    <col min="13831" max="13831" width="20.5703125" style="3" customWidth="1"/>
    <col min="13832" max="13832" width="21.140625" style="3" bestFit="1" customWidth="1"/>
    <col min="13833" max="13833" width="16.140625" style="3" customWidth="1"/>
    <col min="13834" max="13834" width="5.5703125" style="3" customWidth="1"/>
    <col min="13835" max="13835" width="15.5703125" style="3" customWidth="1"/>
    <col min="13836" max="13836" width="14.42578125" style="3" bestFit="1" customWidth="1"/>
    <col min="13837" max="14080" width="9.140625" style="3"/>
    <col min="14081" max="14081" width="10.42578125" style="3" customWidth="1"/>
    <col min="14082" max="14082" width="50.5703125" style="3" customWidth="1"/>
    <col min="14083" max="14083" width="17" style="3" customWidth="1"/>
    <col min="14084" max="14084" width="21.5703125" style="3" customWidth="1"/>
    <col min="14085" max="14085" width="19.42578125" style="3" customWidth="1"/>
    <col min="14086" max="14086" width="12.7109375" style="3" customWidth="1"/>
    <col min="14087" max="14087" width="20.5703125" style="3" customWidth="1"/>
    <col min="14088" max="14088" width="21.140625" style="3" bestFit="1" customWidth="1"/>
    <col min="14089" max="14089" width="16.140625" style="3" customWidth="1"/>
    <col min="14090" max="14090" width="5.5703125" style="3" customWidth="1"/>
    <col min="14091" max="14091" width="15.5703125" style="3" customWidth="1"/>
    <col min="14092" max="14092" width="14.42578125" style="3" bestFit="1" customWidth="1"/>
    <col min="14093" max="14336" width="9.140625" style="3"/>
    <col min="14337" max="14337" width="10.42578125" style="3" customWidth="1"/>
    <col min="14338" max="14338" width="50.5703125" style="3" customWidth="1"/>
    <col min="14339" max="14339" width="17" style="3" customWidth="1"/>
    <col min="14340" max="14340" width="21.5703125" style="3" customWidth="1"/>
    <col min="14341" max="14341" width="19.42578125" style="3" customWidth="1"/>
    <col min="14342" max="14342" width="12.7109375" style="3" customWidth="1"/>
    <col min="14343" max="14343" width="20.5703125" style="3" customWidth="1"/>
    <col min="14344" max="14344" width="21.140625" style="3" bestFit="1" customWidth="1"/>
    <col min="14345" max="14345" width="16.140625" style="3" customWidth="1"/>
    <col min="14346" max="14346" width="5.5703125" style="3" customWidth="1"/>
    <col min="14347" max="14347" width="15.5703125" style="3" customWidth="1"/>
    <col min="14348" max="14348" width="14.42578125" style="3" bestFit="1" customWidth="1"/>
    <col min="14349" max="14592" width="9.140625" style="3"/>
    <col min="14593" max="14593" width="10.42578125" style="3" customWidth="1"/>
    <col min="14594" max="14594" width="50.5703125" style="3" customWidth="1"/>
    <col min="14595" max="14595" width="17" style="3" customWidth="1"/>
    <col min="14596" max="14596" width="21.5703125" style="3" customWidth="1"/>
    <col min="14597" max="14597" width="19.42578125" style="3" customWidth="1"/>
    <col min="14598" max="14598" width="12.7109375" style="3" customWidth="1"/>
    <col min="14599" max="14599" width="20.5703125" style="3" customWidth="1"/>
    <col min="14600" max="14600" width="21.140625" style="3" bestFit="1" customWidth="1"/>
    <col min="14601" max="14601" width="16.140625" style="3" customWidth="1"/>
    <col min="14602" max="14602" width="5.5703125" style="3" customWidth="1"/>
    <col min="14603" max="14603" width="15.5703125" style="3" customWidth="1"/>
    <col min="14604" max="14604" width="14.42578125" style="3" bestFit="1" customWidth="1"/>
    <col min="14605" max="14848" width="9.140625" style="3"/>
    <col min="14849" max="14849" width="10.42578125" style="3" customWidth="1"/>
    <col min="14850" max="14850" width="50.5703125" style="3" customWidth="1"/>
    <col min="14851" max="14851" width="17" style="3" customWidth="1"/>
    <col min="14852" max="14852" width="21.5703125" style="3" customWidth="1"/>
    <col min="14853" max="14853" width="19.42578125" style="3" customWidth="1"/>
    <col min="14854" max="14854" width="12.7109375" style="3" customWidth="1"/>
    <col min="14855" max="14855" width="20.5703125" style="3" customWidth="1"/>
    <col min="14856" max="14856" width="21.140625" style="3" bestFit="1" customWidth="1"/>
    <col min="14857" max="14857" width="16.140625" style="3" customWidth="1"/>
    <col min="14858" max="14858" width="5.5703125" style="3" customWidth="1"/>
    <col min="14859" max="14859" width="15.5703125" style="3" customWidth="1"/>
    <col min="14860" max="14860" width="14.42578125" style="3" bestFit="1" customWidth="1"/>
    <col min="14861" max="15104" width="9.140625" style="3"/>
    <col min="15105" max="15105" width="10.42578125" style="3" customWidth="1"/>
    <col min="15106" max="15106" width="50.5703125" style="3" customWidth="1"/>
    <col min="15107" max="15107" width="17" style="3" customWidth="1"/>
    <col min="15108" max="15108" width="21.5703125" style="3" customWidth="1"/>
    <col min="15109" max="15109" width="19.42578125" style="3" customWidth="1"/>
    <col min="15110" max="15110" width="12.7109375" style="3" customWidth="1"/>
    <col min="15111" max="15111" width="20.5703125" style="3" customWidth="1"/>
    <col min="15112" max="15112" width="21.140625" style="3" bestFit="1" customWidth="1"/>
    <col min="15113" max="15113" width="16.140625" style="3" customWidth="1"/>
    <col min="15114" max="15114" width="5.5703125" style="3" customWidth="1"/>
    <col min="15115" max="15115" width="15.5703125" style="3" customWidth="1"/>
    <col min="15116" max="15116" width="14.42578125" style="3" bestFit="1" customWidth="1"/>
    <col min="15117" max="15360" width="9.140625" style="3"/>
    <col min="15361" max="15361" width="10.42578125" style="3" customWidth="1"/>
    <col min="15362" max="15362" width="50.5703125" style="3" customWidth="1"/>
    <col min="15363" max="15363" width="17" style="3" customWidth="1"/>
    <col min="15364" max="15364" width="21.5703125" style="3" customWidth="1"/>
    <col min="15365" max="15365" width="19.42578125" style="3" customWidth="1"/>
    <col min="15366" max="15366" width="12.7109375" style="3" customWidth="1"/>
    <col min="15367" max="15367" width="20.5703125" style="3" customWidth="1"/>
    <col min="15368" max="15368" width="21.140625" style="3" bestFit="1" customWidth="1"/>
    <col min="15369" max="15369" width="16.140625" style="3" customWidth="1"/>
    <col min="15370" max="15370" width="5.5703125" style="3" customWidth="1"/>
    <col min="15371" max="15371" width="15.5703125" style="3" customWidth="1"/>
    <col min="15372" max="15372" width="14.42578125" style="3" bestFit="1" customWidth="1"/>
    <col min="15373" max="15616" width="9.140625" style="3"/>
    <col min="15617" max="15617" width="10.42578125" style="3" customWidth="1"/>
    <col min="15618" max="15618" width="50.5703125" style="3" customWidth="1"/>
    <col min="15619" max="15619" width="17" style="3" customWidth="1"/>
    <col min="15620" max="15620" width="21.5703125" style="3" customWidth="1"/>
    <col min="15621" max="15621" width="19.42578125" style="3" customWidth="1"/>
    <col min="15622" max="15622" width="12.7109375" style="3" customWidth="1"/>
    <col min="15623" max="15623" width="20.5703125" style="3" customWidth="1"/>
    <col min="15624" max="15624" width="21.140625" style="3" bestFit="1" customWidth="1"/>
    <col min="15625" max="15625" width="16.140625" style="3" customWidth="1"/>
    <col min="15626" max="15626" width="5.5703125" style="3" customWidth="1"/>
    <col min="15627" max="15627" width="15.5703125" style="3" customWidth="1"/>
    <col min="15628" max="15628" width="14.42578125" style="3" bestFit="1" customWidth="1"/>
    <col min="15629" max="15872" width="9.140625" style="3"/>
    <col min="15873" max="15873" width="10.42578125" style="3" customWidth="1"/>
    <col min="15874" max="15874" width="50.5703125" style="3" customWidth="1"/>
    <col min="15875" max="15875" width="17" style="3" customWidth="1"/>
    <col min="15876" max="15876" width="21.5703125" style="3" customWidth="1"/>
    <col min="15877" max="15877" width="19.42578125" style="3" customWidth="1"/>
    <col min="15878" max="15878" width="12.7109375" style="3" customWidth="1"/>
    <col min="15879" max="15879" width="20.5703125" style="3" customWidth="1"/>
    <col min="15880" max="15880" width="21.140625" style="3" bestFit="1" customWidth="1"/>
    <col min="15881" max="15881" width="16.140625" style="3" customWidth="1"/>
    <col min="15882" max="15882" width="5.5703125" style="3" customWidth="1"/>
    <col min="15883" max="15883" width="15.5703125" style="3" customWidth="1"/>
    <col min="15884" max="15884" width="14.42578125" style="3" bestFit="1" customWidth="1"/>
    <col min="15885" max="16128" width="9.140625" style="3"/>
    <col min="16129" max="16129" width="10.42578125" style="3" customWidth="1"/>
    <col min="16130" max="16130" width="50.5703125" style="3" customWidth="1"/>
    <col min="16131" max="16131" width="17" style="3" customWidth="1"/>
    <col min="16132" max="16132" width="21.5703125" style="3" customWidth="1"/>
    <col min="16133" max="16133" width="19.42578125" style="3" customWidth="1"/>
    <col min="16134" max="16134" width="12.7109375" style="3" customWidth="1"/>
    <col min="16135" max="16135" width="20.5703125" style="3" customWidth="1"/>
    <col min="16136" max="16136" width="21.140625" style="3" bestFit="1" customWidth="1"/>
    <col min="16137" max="16137" width="16.140625" style="3" customWidth="1"/>
    <col min="16138" max="16138" width="5.5703125" style="3" customWidth="1"/>
    <col min="16139" max="16139" width="15.5703125" style="3" customWidth="1"/>
    <col min="16140" max="16140" width="14.42578125" style="3" bestFit="1" customWidth="1"/>
    <col min="16141" max="16384" width="9.14062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3" ht="12.7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ht="18" customHeight="1" thickBot="1" x14ac:dyDescent="0.25">
      <c r="A4" s="5" t="s">
        <v>2</v>
      </c>
      <c r="B4" s="5" t="s">
        <v>3</v>
      </c>
      <c r="C4" s="5"/>
      <c r="D4" s="5" t="s">
        <v>4</v>
      </c>
      <c r="E4" s="5" t="s">
        <v>5</v>
      </c>
      <c r="F4" s="5"/>
      <c r="G4" s="5" t="s">
        <v>6</v>
      </c>
      <c r="H4" s="5"/>
      <c r="I4" s="5"/>
      <c r="J4" s="6"/>
    </row>
    <row r="5" spans="1:13" ht="21" customHeight="1" thickBot="1" x14ac:dyDescent="0.25">
      <c r="A5" s="5"/>
      <c r="B5" s="5"/>
      <c r="C5" s="5"/>
      <c r="D5" s="5"/>
      <c r="E5" s="5" t="s">
        <v>7</v>
      </c>
      <c r="F5" s="5" t="s">
        <v>8</v>
      </c>
      <c r="G5" s="5" t="s">
        <v>9</v>
      </c>
      <c r="H5" s="5" t="s">
        <v>10</v>
      </c>
      <c r="I5" s="5"/>
      <c r="J5" s="6"/>
    </row>
    <row r="6" spans="1:13" ht="64.5" customHeight="1" thickBot="1" x14ac:dyDescent="0.25">
      <c r="A6" s="5"/>
      <c r="B6" s="5"/>
      <c r="C6" s="5"/>
      <c r="D6" s="5"/>
      <c r="E6" s="5"/>
      <c r="F6" s="5"/>
      <c r="G6" s="5"/>
      <c r="H6" s="7" t="s">
        <v>7</v>
      </c>
      <c r="I6" s="7" t="s">
        <v>11</v>
      </c>
      <c r="J6" s="6"/>
    </row>
    <row r="7" spans="1:13" x14ac:dyDescent="0.2">
      <c r="A7" s="8" t="s">
        <v>12</v>
      </c>
      <c r="B7" s="8"/>
      <c r="C7" s="8"/>
      <c r="D7" s="8"/>
      <c r="E7" s="8"/>
      <c r="F7" s="8"/>
      <c r="G7" s="8"/>
      <c r="H7" s="8"/>
      <c r="I7" s="8"/>
      <c r="J7" s="9"/>
    </row>
    <row r="8" spans="1:13" x14ac:dyDescent="0.2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1"/>
    </row>
    <row r="9" spans="1:13" x14ac:dyDescent="0.25">
      <c r="A9" s="12"/>
      <c r="B9" s="12"/>
      <c r="C9" s="13">
        <v>10101</v>
      </c>
      <c r="D9" s="14">
        <v>1508245317.1500001</v>
      </c>
      <c r="E9" s="14">
        <v>1176808890.22</v>
      </c>
      <c r="F9" s="14">
        <f t="shared" ref="F9:F18" si="0">E9/D9*100</f>
        <v>78.025031925424003</v>
      </c>
      <c r="G9" s="14">
        <v>1081293455.6700001</v>
      </c>
      <c r="H9" s="14">
        <f>+E9</f>
        <v>1176808890.22</v>
      </c>
      <c r="I9" s="14">
        <f t="shared" ref="I9:I21" si="1">H9/G9*100</f>
        <v>108.83344239707951</v>
      </c>
      <c r="J9" s="15"/>
      <c r="K9" s="16"/>
    </row>
    <row r="10" spans="1:13" x14ac:dyDescent="0.25">
      <c r="A10" s="12"/>
      <c r="B10" s="12"/>
      <c r="C10" s="13">
        <v>10204</v>
      </c>
      <c r="D10" s="14">
        <v>8152250</v>
      </c>
      <c r="E10" s="14">
        <v>7737250</v>
      </c>
      <c r="F10" s="14">
        <f t="shared" si="0"/>
        <v>94.90938084577877</v>
      </c>
      <c r="G10" s="14">
        <v>8152250</v>
      </c>
      <c r="H10" s="14">
        <f t="shared" ref="G10:H18" si="2">+E10</f>
        <v>7737250</v>
      </c>
      <c r="I10" s="14">
        <f t="shared" si="1"/>
        <v>94.90938084577877</v>
      </c>
      <c r="J10" s="15"/>
      <c r="K10" s="16"/>
    </row>
    <row r="11" spans="1:13" x14ac:dyDescent="0.25">
      <c r="A11" s="12"/>
      <c r="B11" s="12"/>
      <c r="C11" s="13">
        <v>10205</v>
      </c>
      <c r="D11" s="14">
        <v>889000</v>
      </c>
      <c r="E11" s="14">
        <v>889000</v>
      </c>
      <c r="F11" s="14">
        <f t="shared" si="0"/>
        <v>100</v>
      </c>
      <c r="G11" s="14">
        <v>889000</v>
      </c>
      <c r="H11" s="14">
        <f t="shared" si="2"/>
        <v>889000</v>
      </c>
      <c r="I11" s="14">
        <f t="shared" si="1"/>
        <v>100</v>
      </c>
      <c r="J11" s="15"/>
      <c r="K11" s="16"/>
    </row>
    <row r="12" spans="1:13" x14ac:dyDescent="0.25">
      <c r="A12" s="12"/>
      <c r="B12" s="12"/>
      <c r="C12" s="13">
        <v>10301</v>
      </c>
      <c r="D12" s="14">
        <v>87790431.609999999</v>
      </c>
      <c r="E12" s="14">
        <v>78935660.25</v>
      </c>
      <c r="F12" s="14">
        <f t="shared" si="0"/>
        <v>89.913739803289246</v>
      </c>
      <c r="G12" s="14">
        <v>86977944.590000004</v>
      </c>
      <c r="H12" s="14">
        <f t="shared" si="2"/>
        <v>78935660.25</v>
      </c>
      <c r="I12" s="14">
        <f t="shared" si="1"/>
        <v>90.753650965299272</v>
      </c>
      <c r="J12" s="15"/>
      <c r="K12" s="16"/>
      <c r="L12" s="17"/>
      <c r="M12" s="17"/>
    </row>
    <row r="13" spans="1:13" x14ac:dyDescent="0.25">
      <c r="A13" s="12"/>
      <c r="B13" s="12"/>
      <c r="C13" s="13">
        <v>10306</v>
      </c>
      <c r="D13" s="14">
        <v>2268378649.6799998</v>
      </c>
      <c r="E13" s="14">
        <v>1351637529.5899999</v>
      </c>
      <c r="F13" s="14">
        <f t="shared" si="0"/>
        <v>59.586062925635254</v>
      </c>
      <c r="G13" s="14">
        <v>1908495552.8599999</v>
      </c>
      <c r="H13" s="14">
        <f t="shared" si="2"/>
        <v>1351637529.5899999</v>
      </c>
      <c r="I13" s="14">
        <f>H13/G13*100</f>
        <v>70.822147191513579</v>
      </c>
      <c r="J13" s="15"/>
      <c r="K13" s="16"/>
      <c r="L13" s="17"/>
      <c r="M13" s="17"/>
    </row>
    <row r="14" spans="1:13" x14ac:dyDescent="0.25">
      <c r="A14" s="12"/>
      <c r="B14" s="12"/>
      <c r="C14" s="13">
        <v>10307</v>
      </c>
      <c r="D14" s="14"/>
      <c r="E14" s="14">
        <v>123947.34</v>
      </c>
      <c r="F14" s="18">
        <v>0</v>
      </c>
      <c r="G14" s="14"/>
      <c r="H14" s="14">
        <f t="shared" si="2"/>
        <v>123947.34</v>
      </c>
      <c r="I14" s="14">
        <v>0</v>
      </c>
      <c r="J14" s="15"/>
      <c r="K14" s="16"/>
      <c r="L14" s="17"/>
      <c r="M14" s="17"/>
    </row>
    <row r="15" spans="1:13" hidden="1" x14ac:dyDescent="0.25">
      <c r="A15" s="12"/>
      <c r="B15" s="12"/>
      <c r="C15" s="13"/>
      <c r="D15" s="14"/>
      <c r="E15" s="14"/>
      <c r="F15" s="14" t="e">
        <f t="shared" si="0"/>
        <v>#DIV/0!</v>
      </c>
      <c r="G15" s="14"/>
      <c r="H15" s="14">
        <f t="shared" si="2"/>
        <v>0</v>
      </c>
      <c r="I15" s="14" t="e">
        <f>H15/G15*100</f>
        <v>#DIV/0!</v>
      </c>
      <c r="J15" s="15"/>
      <c r="K15" s="16"/>
      <c r="L15" s="17"/>
      <c r="M15" s="17"/>
    </row>
    <row r="16" spans="1:13" x14ac:dyDescent="0.25">
      <c r="A16" s="12"/>
      <c r="B16" s="12"/>
      <c r="C16" s="13">
        <v>10312</v>
      </c>
      <c r="D16" s="14"/>
      <c r="E16" s="14">
        <v>-21689835.809999999</v>
      </c>
      <c r="F16" s="14">
        <v>0</v>
      </c>
      <c r="G16" s="14"/>
      <c r="H16" s="14">
        <f t="shared" si="2"/>
        <v>-21689835.809999999</v>
      </c>
      <c r="I16" s="14">
        <v>0</v>
      </c>
      <c r="J16" s="15"/>
      <c r="K16" s="16"/>
      <c r="L16" s="17"/>
      <c r="M16" s="17"/>
    </row>
    <row r="17" spans="1:13" x14ac:dyDescent="0.25">
      <c r="A17" s="12"/>
      <c r="B17" s="12"/>
      <c r="C17" s="13">
        <v>10315</v>
      </c>
      <c r="D17" s="14">
        <v>3128198.99</v>
      </c>
      <c r="E17" s="14">
        <v>3128198.99</v>
      </c>
      <c r="F17" s="14">
        <f t="shared" si="0"/>
        <v>100</v>
      </c>
      <c r="G17" s="14">
        <v>3128198.99</v>
      </c>
      <c r="H17" s="14">
        <f t="shared" si="2"/>
        <v>3128198.99</v>
      </c>
      <c r="I17" s="14">
        <f t="shared" si="1"/>
        <v>100</v>
      </c>
      <c r="J17" s="15"/>
      <c r="K17" s="16"/>
      <c r="L17" s="17"/>
      <c r="M17" s="17"/>
    </row>
    <row r="18" spans="1:13" hidden="1" x14ac:dyDescent="0.25">
      <c r="A18" s="12"/>
      <c r="B18" s="12"/>
      <c r="C18" s="13"/>
      <c r="D18" s="14"/>
      <c r="E18" s="14"/>
      <c r="F18" s="14" t="e">
        <f t="shared" si="0"/>
        <v>#DIV/0!</v>
      </c>
      <c r="G18" s="14">
        <f t="shared" si="2"/>
        <v>0</v>
      </c>
      <c r="H18" s="14"/>
      <c r="I18" s="14" t="e">
        <f t="shared" si="1"/>
        <v>#DIV/0!</v>
      </c>
      <c r="J18" s="15"/>
      <c r="K18" s="16"/>
      <c r="L18" s="17"/>
      <c r="M18" s="17"/>
    </row>
    <row r="19" spans="1:13" x14ac:dyDescent="0.25">
      <c r="A19" s="10" t="s">
        <v>14</v>
      </c>
      <c r="B19" s="10"/>
      <c r="C19" s="10"/>
      <c r="D19" s="19">
        <f>SUM(D9:D18)</f>
        <v>3876583847.4299994</v>
      </c>
      <c r="E19" s="19">
        <f>SUM(E9:E18)</f>
        <v>2597570640.5799999</v>
      </c>
      <c r="F19" s="19">
        <f>E19/D19*100</f>
        <v>67.006693078548324</v>
      </c>
      <c r="G19" s="19">
        <f>SUM(G9:G18)</f>
        <v>3088936402.1099997</v>
      </c>
      <c r="H19" s="19">
        <f>SUM(H9:H18)</f>
        <v>2597570640.5799999</v>
      </c>
      <c r="I19" s="19">
        <f>H19/G19*100</f>
        <v>84.092720031582516</v>
      </c>
      <c r="J19" s="20"/>
      <c r="K19" s="16"/>
      <c r="L19" s="17"/>
      <c r="M19" s="17"/>
    </row>
    <row r="20" spans="1:13" x14ac:dyDescent="0.25">
      <c r="A20" s="10" t="s">
        <v>15</v>
      </c>
      <c r="B20" s="10"/>
      <c r="C20" s="10"/>
      <c r="D20" s="10"/>
      <c r="E20" s="10"/>
      <c r="F20" s="10"/>
      <c r="G20" s="10"/>
      <c r="H20" s="10"/>
      <c r="I20" s="10"/>
      <c r="J20" s="21"/>
      <c r="K20" s="16"/>
      <c r="L20" s="17"/>
      <c r="M20" s="17"/>
    </row>
    <row r="21" spans="1:13" x14ac:dyDescent="0.25">
      <c r="A21" s="12"/>
      <c r="B21" s="12"/>
      <c r="C21" s="13">
        <v>10101</v>
      </c>
      <c r="D21" s="14">
        <f>30000000+108873433.6+14415000</f>
        <v>153288433.59999999</v>
      </c>
      <c r="E21" s="14">
        <f>108873433.6+546539984.92+14553904.49+70841680.83</f>
        <v>740809003.84000003</v>
      </c>
      <c r="F21" s="14">
        <f>E21/D21*100</f>
        <v>483.27782236532687</v>
      </c>
      <c r="G21" s="14">
        <v>108873433.59999999</v>
      </c>
      <c r="H21" s="14">
        <f>+E21</f>
        <v>740809003.84000003</v>
      </c>
      <c r="I21" s="14">
        <f t="shared" si="1"/>
        <v>680.43137737505879</v>
      </c>
      <c r="J21" s="22"/>
      <c r="K21" s="16"/>
      <c r="L21" s="17"/>
      <c r="M21" s="17"/>
    </row>
    <row r="22" spans="1:13" x14ac:dyDescent="0.25">
      <c r="A22" s="10" t="s">
        <v>16</v>
      </c>
      <c r="B22" s="10"/>
      <c r="C22" s="10"/>
      <c r="D22" s="19">
        <f t="shared" ref="D22:I22" si="3">SUM(D21)</f>
        <v>153288433.59999999</v>
      </c>
      <c r="E22" s="19">
        <f t="shared" si="3"/>
        <v>740809003.84000003</v>
      </c>
      <c r="F22" s="19">
        <f t="shared" si="3"/>
        <v>483.27782236532687</v>
      </c>
      <c r="G22" s="19">
        <f t="shared" si="3"/>
        <v>108873433.59999999</v>
      </c>
      <c r="H22" s="19">
        <f>SUM(H21)</f>
        <v>740809003.84000003</v>
      </c>
      <c r="I22" s="19">
        <f t="shared" si="3"/>
        <v>680.43137737505879</v>
      </c>
      <c r="J22" s="23"/>
      <c r="K22" s="16"/>
      <c r="L22" s="17"/>
      <c r="M22" s="17"/>
    </row>
    <row r="23" spans="1:13" x14ac:dyDescent="0.25">
      <c r="A23" s="24" t="s">
        <v>17</v>
      </c>
      <c r="B23" s="24"/>
      <c r="C23" s="24"/>
      <c r="D23" s="19">
        <f>D19+D22</f>
        <v>4029872281.0299993</v>
      </c>
      <c r="E23" s="19">
        <f>E19+E22</f>
        <v>3338379644.4200001</v>
      </c>
      <c r="F23" s="19">
        <f>E23/D23*100</f>
        <v>82.840829972078922</v>
      </c>
      <c r="G23" s="19">
        <f>G19+G22</f>
        <v>3197809835.7099996</v>
      </c>
      <c r="H23" s="19">
        <f>H19+H22</f>
        <v>3338379644.4200001</v>
      </c>
      <c r="I23" s="19">
        <f>H23/G23*100</f>
        <v>104.39581513385366</v>
      </c>
      <c r="J23" s="23"/>
      <c r="K23" s="16"/>
      <c r="L23" s="17"/>
      <c r="M23" s="17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4"/>
      <c r="K24" s="16"/>
      <c r="L24" s="17"/>
      <c r="M24" s="17"/>
    </row>
    <row r="25" spans="1:13" x14ac:dyDescent="0.2">
      <c r="A25" s="25" t="s">
        <v>18</v>
      </c>
      <c r="B25" s="25"/>
      <c r="C25" s="25"/>
      <c r="D25" s="25"/>
      <c r="E25" s="25"/>
      <c r="F25" s="25"/>
      <c r="G25" s="25"/>
      <c r="H25" s="25"/>
      <c r="I25" s="25"/>
      <c r="J25" s="9"/>
      <c r="K25" s="16"/>
      <c r="L25" s="17"/>
      <c r="M25" s="17"/>
    </row>
    <row r="26" spans="1:13" x14ac:dyDescent="0.25">
      <c r="A26" s="10" t="s">
        <v>19</v>
      </c>
      <c r="B26" s="10"/>
      <c r="C26" s="10"/>
      <c r="D26" s="10"/>
      <c r="E26" s="10"/>
      <c r="F26" s="10"/>
      <c r="G26" s="10"/>
      <c r="H26" s="10"/>
      <c r="I26" s="10"/>
      <c r="J26" s="11"/>
      <c r="K26" s="16"/>
      <c r="L26" s="17"/>
      <c r="M26" s="17"/>
    </row>
    <row r="27" spans="1:13" s="32" customFormat="1" ht="36.75" customHeight="1" x14ac:dyDescent="0.25">
      <c r="A27" s="26"/>
      <c r="B27" s="27" t="s">
        <v>20</v>
      </c>
      <c r="C27" s="28"/>
      <c r="D27" s="29">
        <f>SUM(D28)</f>
        <v>8969802.5600000005</v>
      </c>
      <c r="E27" s="29">
        <f>SUM(E28)</f>
        <v>5422818.4900000002</v>
      </c>
      <c r="F27" s="29">
        <f>E27/D27*100</f>
        <v>60.456386344361178</v>
      </c>
      <c r="G27" s="29">
        <f>SUM(G28)</f>
        <v>6143271.7599999998</v>
      </c>
      <c r="H27" s="29">
        <f>SUM(H28)</f>
        <v>5422818.4900000002</v>
      </c>
      <c r="I27" s="29">
        <f>H27/G27*100</f>
        <v>88.272482511826894</v>
      </c>
      <c r="J27" s="30"/>
      <c r="K27" s="16"/>
      <c r="L27" s="17"/>
      <c r="M27" s="31"/>
    </row>
    <row r="28" spans="1:13" x14ac:dyDescent="0.25">
      <c r="A28" s="12"/>
      <c r="B28" s="33" t="s">
        <v>21</v>
      </c>
      <c r="C28" s="34">
        <v>10101</v>
      </c>
      <c r="D28" s="35">
        <v>8969802.5600000005</v>
      </c>
      <c r="E28" s="35">
        <v>5422818.4900000002</v>
      </c>
      <c r="F28" s="35">
        <f t="shared" ref="F28:F148" si="4">E28/D28*100</f>
        <v>60.456386344361178</v>
      </c>
      <c r="G28" s="35">
        <v>6143271.7599999998</v>
      </c>
      <c r="H28" s="35">
        <f>+E28</f>
        <v>5422818.4900000002</v>
      </c>
      <c r="I28" s="35">
        <f t="shared" ref="I28:I143" si="5">H28/G28*100</f>
        <v>88.272482511826894</v>
      </c>
      <c r="J28" s="15"/>
      <c r="K28" s="16"/>
      <c r="L28" s="36"/>
    </row>
    <row r="29" spans="1:13" s="32" customFormat="1" ht="38.25" customHeight="1" x14ac:dyDescent="0.25">
      <c r="A29" s="26"/>
      <c r="B29" s="27" t="s">
        <v>22</v>
      </c>
      <c r="C29" s="28"/>
      <c r="D29" s="29">
        <f>SUM(D30:D39)</f>
        <v>1236412711.6399999</v>
      </c>
      <c r="E29" s="29">
        <f>SUM(E30:E39)</f>
        <v>532142085.49000001</v>
      </c>
      <c r="F29" s="29">
        <f t="shared" si="4"/>
        <v>43.039195608411148</v>
      </c>
      <c r="G29" s="29">
        <f>SUM(G30:G39)</f>
        <v>834390582.96999991</v>
      </c>
      <c r="H29" s="29">
        <f>SUM(H30:H39)</f>
        <v>532142085.49000001</v>
      </c>
      <c r="I29" s="29">
        <f t="shared" si="5"/>
        <v>63.776137500958939</v>
      </c>
      <c r="J29" s="23"/>
      <c r="K29" s="16"/>
      <c r="L29" s="36"/>
    </row>
    <row r="30" spans="1:13" x14ac:dyDescent="0.25">
      <c r="A30" s="12"/>
      <c r="B30" s="33" t="s">
        <v>21</v>
      </c>
      <c r="C30" s="34">
        <v>10101</v>
      </c>
      <c r="D30" s="35">
        <v>390188517.88</v>
      </c>
      <c r="E30" s="35">
        <v>253106229.53999999</v>
      </c>
      <c r="F30" s="35">
        <f t="shared" si="4"/>
        <v>64.867677530644613</v>
      </c>
      <c r="G30" s="35">
        <v>293096458.31999999</v>
      </c>
      <c r="H30" s="35">
        <f t="shared" ref="H30:H36" si="6">+E30</f>
        <v>253106229.53999999</v>
      </c>
      <c r="I30" s="35">
        <f t="shared" si="5"/>
        <v>86.355949502351521</v>
      </c>
      <c r="J30" s="30"/>
      <c r="K30" s="16"/>
      <c r="L30" s="36"/>
    </row>
    <row r="31" spans="1:13" ht="47.25" x14ac:dyDescent="0.25">
      <c r="A31" s="12"/>
      <c r="B31" s="33" t="s">
        <v>23</v>
      </c>
      <c r="C31" s="34">
        <v>10111</v>
      </c>
      <c r="D31" s="35">
        <v>228492.5</v>
      </c>
      <c r="E31" s="35">
        <v>228492.5</v>
      </c>
      <c r="F31" s="35">
        <f t="shared" si="4"/>
        <v>100</v>
      </c>
      <c r="G31" s="35">
        <v>228492.5</v>
      </c>
      <c r="H31" s="35">
        <f t="shared" si="6"/>
        <v>228492.5</v>
      </c>
      <c r="I31" s="35">
        <f t="shared" si="5"/>
        <v>100</v>
      </c>
      <c r="J31" s="30"/>
      <c r="K31" s="16"/>
      <c r="L31" s="36"/>
    </row>
    <row r="32" spans="1:13" ht="47.25" x14ac:dyDescent="0.25">
      <c r="A32" s="12"/>
      <c r="B32" s="33" t="s">
        <v>24</v>
      </c>
      <c r="C32" s="34">
        <v>10112</v>
      </c>
      <c r="D32" s="35">
        <v>52827859.82</v>
      </c>
      <c r="E32" s="35">
        <v>22267438.050000001</v>
      </c>
      <c r="F32" s="35">
        <f t="shared" si="4"/>
        <v>42.150937262784616</v>
      </c>
      <c r="G32" s="35">
        <v>27557257.640000001</v>
      </c>
      <c r="H32" s="35">
        <f t="shared" si="6"/>
        <v>22267438.050000001</v>
      </c>
      <c r="I32" s="35">
        <f t="shared" si="5"/>
        <v>80.804259773941709</v>
      </c>
      <c r="J32" s="15"/>
      <c r="K32" s="16"/>
      <c r="L32" s="36"/>
    </row>
    <row r="33" spans="1:12" ht="47.25" x14ac:dyDescent="0.25">
      <c r="A33" s="12"/>
      <c r="B33" s="33" t="s">
        <v>25</v>
      </c>
      <c r="C33" s="34">
        <v>10204</v>
      </c>
      <c r="D33" s="35">
        <v>5044264</v>
      </c>
      <c r="E33" s="35">
        <v>3338864</v>
      </c>
      <c r="F33" s="35">
        <f t="shared" si="4"/>
        <v>66.191301644798926</v>
      </c>
      <c r="G33" s="35">
        <v>5044264</v>
      </c>
      <c r="H33" s="35">
        <f t="shared" si="6"/>
        <v>3338864</v>
      </c>
      <c r="I33" s="35">
        <f t="shared" si="5"/>
        <v>66.191301644798926</v>
      </c>
      <c r="J33" s="15"/>
      <c r="K33" s="16"/>
      <c r="L33" s="36"/>
    </row>
    <row r="34" spans="1:12" x14ac:dyDescent="0.25">
      <c r="A34" s="12"/>
      <c r="B34" s="33" t="s">
        <v>26</v>
      </c>
      <c r="C34" s="34">
        <v>10301</v>
      </c>
      <c r="D34" s="35">
        <v>18697.25</v>
      </c>
      <c r="E34" s="35">
        <v>17974.16</v>
      </c>
      <c r="F34" s="35">
        <f>E34/D34*100</f>
        <v>96.132639826712492</v>
      </c>
      <c r="G34" s="35">
        <v>18697.25</v>
      </c>
      <c r="H34" s="35">
        <f t="shared" si="6"/>
        <v>17974.16</v>
      </c>
      <c r="I34" s="35">
        <f t="shared" si="5"/>
        <v>96.132639826712492</v>
      </c>
      <c r="J34" s="15"/>
      <c r="K34" s="16"/>
      <c r="L34" s="36"/>
    </row>
    <row r="35" spans="1:12" ht="94.5" x14ac:dyDescent="0.25">
      <c r="A35" s="12"/>
      <c r="B35" s="33" t="s">
        <v>27</v>
      </c>
      <c r="C35" s="34">
        <v>10306</v>
      </c>
      <c r="D35" s="35">
        <v>786913961.32000005</v>
      </c>
      <c r="E35" s="35">
        <v>252069333.33000001</v>
      </c>
      <c r="F35" s="35">
        <f t="shared" si="4"/>
        <v>32.032642159146484</v>
      </c>
      <c r="G35" s="35">
        <v>507254494.38999999</v>
      </c>
      <c r="H35" s="35">
        <f t="shared" si="6"/>
        <v>252069333.33000001</v>
      </c>
      <c r="I35" s="35">
        <f t="shared" si="5"/>
        <v>49.692873324489035</v>
      </c>
      <c r="J35" s="37"/>
      <c r="K35" s="16"/>
      <c r="L35" s="36"/>
    </row>
    <row r="36" spans="1:12" ht="63" x14ac:dyDescent="0.25">
      <c r="A36" s="12"/>
      <c r="B36" s="33" t="s">
        <v>28</v>
      </c>
      <c r="C36" s="34">
        <v>10307</v>
      </c>
      <c r="D36" s="35">
        <v>123947.34</v>
      </c>
      <c r="E36" s="35">
        <v>47886.38</v>
      </c>
      <c r="F36" s="35">
        <f t="shared" si="4"/>
        <v>38.634455567985562</v>
      </c>
      <c r="G36" s="35">
        <v>123947.34</v>
      </c>
      <c r="H36" s="35">
        <f t="shared" si="6"/>
        <v>47886.38</v>
      </c>
      <c r="I36" s="35">
        <f t="shared" si="5"/>
        <v>38.634455567985562</v>
      </c>
      <c r="J36" s="37"/>
      <c r="K36" s="16"/>
      <c r="L36" s="36"/>
    </row>
    <row r="37" spans="1:12" ht="47.25" hidden="1" x14ac:dyDescent="0.25">
      <c r="A37" s="12"/>
      <c r="B37" s="33" t="s">
        <v>29</v>
      </c>
      <c r="C37" s="34">
        <v>10312</v>
      </c>
      <c r="D37" s="35"/>
      <c r="E37" s="35"/>
      <c r="F37" s="35" t="e">
        <f t="shared" si="4"/>
        <v>#DIV/0!</v>
      </c>
      <c r="G37" s="35"/>
      <c r="H37" s="35">
        <f>+E37</f>
        <v>0</v>
      </c>
      <c r="I37" s="35" t="e">
        <f t="shared" si="5"/>
        <v>#DIV/0!</v>
      </c>
      <c r="J37" s="37"/>
      <c r="K37" s="16"/>
      <c r="L37" s="36"/>
    </row>
    <row r="38" spans="1:12" ht="47.25" x14ac:dyDescent="0.25">
      <c r="A38" s="12"/>
      <c r="B38" s="33" t="s">
        <v>30</v>
      </c>
      <c r="C38" s="34">
        <v>10315</v>
      </c>
      <c r="D38" s="35">
        <v>1066971.53</v>
      </c>
      <c r="E38" s="35">
        <v>1065867.53</v>
      </c>
      <c r="F38" s="35">
        <f t="shared" si="4"/>
        <v>99.896529572818125</v>
      </c>
      <c r="G38" s="35">
        <v>1066971.53</v>
      </c>
      <c r="H38" s="35">
        <f>+E38</f>
        <v>1065867.53</v>
      </c>
      <c r="I38" s="35">
        <f>H38/G38*100</f>
        <v>99.896529572818125</v>
      </c>
      <c r="J38" s="37"/>
      <c r="K38" s="16"/>
      <c r="L38" s="36"/>
    </row>
    <row r="39" spans="1:12" hidden="1" x14ac:dyDescent="0.25">
      <c r="A39" s="12"/>
      <c r="B39" s="33"/>
      <c r="C39" s="34"/>
      <c r="D39" s="35"/>
      <c r="E39" s="35"/>
      <c r="F39" s="35" t="e">
        <f t="shared" si="4"/>
        <v>#DIV/0!</v>
      </c>
      <c r="G39" s="35">
        <f>+D39</f>
        <v>0</v>
      </c>
      <c r="H39" s="35">
        <f>+E39</f>
        <v>0</v>
      </c>
      <c r="I39" s="35" t="e">
        <f t="shared" si="5"/>
        <v>#DIV/0!</v>
      </c>
      <c r="J39" s="15"/>
      <c r="K39" s="16"/>
      <c r="L39" s="36"/>
    </row>
    <row r="40" spans="1:12" s="32" customFormat="1" ht="47.25" customHeight="1" x14ac:dyDescent="0.25">
      <c r="A40" s="26"/>
      <c r="B40" s="27" t="s">
        <v>31</v>
      </c>
      <c r="C40" s="28"/>
      <c r="D40" s="29">
        <f>SUM(D41:D44)</f>
        <v>13622731.789999999</v>
      </c>
      <c r="E40" s="29">
        <f>SUM(E41:E44)</f>
        <v>8325771.0699999994</v>
      </c>
      <c r="F40" s="29">
        <f t="shared" si="4"/>
        <v>61.116751018409353</v>
      </c>
      <c r="G40" s="29">
        <f>SUM(G41:G44)</f>
        <v>8661199.9900000002</v>
      </c>
      <c r="H40" s="29">
        <f>SUM(H41:H44)</f>
        <v>8325771.0699999994</v>
      </c>
      <c r="I40" s="29">
        <f t="shared" si="5"/>
        <v>96.127223474954064</v>
      </c>
      <c r="J40" s="30"/>
      <c r="K40" s="16"/>
      <c r="L40" s="36"/>
    </row>
    <row r="41" spans="1:12" s="32" customFormat="1" x14ac:dyDescent="0.25">
      <c r="A41" s="26"/>
      <c r="B41" s="33" t="s">
        <v>21</v>
      </c>
      <c r="C41" s="34">
        <v>10101</v>
      </c>
      <c r="D41" s="35">
        <v>13486876.789999999</v>
      </c>
      <c r="E41" s="35">
        <v>8221427.8099999996</v>
      </c>
      <c r="F41" s="35">
        <f t="shared" si="4"/>
        <v>60.958722601335488</v>
      </c>
      <c r="G41" s="35">
        <v>8525344.9900000002</v>
      </c>
      <c r="H41" s="35">
        <f>+E41</f>
        <v>8221427.8099999996</v>
      </c>
      <c r="I41" s="35">
        <f t="shared" si="5"/>
        <v>96.435133354057967</v>
      </c>
      <c r="J41" s="30"/>
      <c r="K41" s="16"/>
      <c r="L41" s="36"/>
    </row>
    <row r="42" spans="1:12" s="32" customFormat="1" ht="47.25" hidden="1" x14ac:dyDescent="0.25">
      <c r="A42" s="26"/>
      <c r="B42" s="33" t="s">
        <v>24</v>
      </c>
      <c r="C42" s="34">
        <v>10112</v>
      </c>
      <c r="D42" s="35"/>
      <c r="E42" s="35"/>
      <c r="F42" s="35" t="e">
        <f t="shared" si="4"/>
        <v>#DIV/0!</v>
      </c>
      <c r="G42" s="35"/>
      <c r="H42" s="35">
        <f>+E42</f>
        <v>0</v>
      </c>
      <c r="I42" s="35" t="e">
        <f t="shared" si="5"/>
        <v>#DIV/0!</v>
      </c>
      <c r="J42" s="30"/>
      <c r="K42" s="16"/>
      <c r="L42" s="36"/>
    </row>
    <row r="43" spans="1:12" ht="94.5" hidden="1" x14ac:dyDescent="0.25">
      <c r="A43" s="12"/>
      <c r="B43" s="33" t="s">
        <v>27</v>
      </c>
      <c r="C43" s="34">
        <v>10306</v>
      </c>
      <c r="D43" s="35"/>
      <c r="E43" s="35"/>
      <c r="F43" s="35" t="e">
        <f t="shared" si="4"/>
        <v>#DIV/0!</v>
      </c>
      <c r="G43" s="35"/>
      <c r="H43" s="35">
        <f>+E43</f>
        <v>0</v>
      </c>
      <c r="I43" s="35" t="e">
        <f t="shared" si="5"/>
        <v>#DIV/0!</v>
      </c>
      <c r="J43" s="15"/>
      <c r="K43" s="16"/>
      <c r="L43" s="36"/>
    </row>
    <row r="44" spans="1:12" ht="47.25" x14ac:dyDescent="0.25">
      <c r="A44" s="38"/>
      <c r="B44" s="39" t="s">
        <v>30</v>
      </c>
      <c r="C44" s="40">
        <v>10315</v>
      </c>
      <c r="D44" s="35">
        <v>135855</v>
      </c>
      <c r="E44" s="35">
        <v>104343.26</v>
      </c>
      <c r="F44" s="35">
        <f t="shared" si="4"/>
        <v>76.804872842368695</v>
      </c>
      <c r="G44" s="35">
        <v>135855</v>
      </c>
      <c r="H44" s="35">
        <f>+E44</f>
        <v>104343.26</v>
      </c>
      <c r="I44" s="35">
        <f t="shared" si="5"/>
        <v>76.804872842368695</v>
      </c>
      <c r="J44" s="15"/>
      <c r="K44" s="16"/>
      <c r="L44" s="36"/>
    </row>
    <row r="45" spans="1:12" s="32" customFormat="1" ht="47.25" customHeight="1" x14ac:dyDescent="0.25">
      <c r="A45" s="26"/>
      <c r="B45" s="27" t="s">
        <v>32</v>
      </c>
      <c r="C45" s="28"/>
      <c r="D45" s="29">
        <f>SUM(D46:D47)</f>
        <v>65232136.799999997</v>
      </c>
      <c r="E45" s="29">
        <f>SUM(E46:E47)</f>
        <v>44449801.049999997</v>
      </c>
      <c r="F45" s="29">
        <f t="shared" si="4"/>
        <v>68.140955103589377</v>
      </c>
      <c r="G45" s="29">
        <f>SUM(G46:G47)</f>
        <v>47906530.559999995</v>
      </c>
      <c r="H45" s="29">
        <f>SUM(H46:H47)</f>
        <v>44449801.049999997</v>
      </c>
      <c r="I45" s="29">
        <f t="shared" si="5"/>
        <v>92.784429451281895</v>
      </c>
      <c r="J45" s="30"/>
      <c r="K45" s="16"/>
      <c r="L45" s="36"/>
    </row>
    <row r="46" spans="1:12" x14ac:dyDescent="0.25">
      <c r="A46" s="12"/>
      <c r="B46" s="33" t="s">
        <v>21</v>
      </c>
      <c r="C46" s="34">
        <v>10101</v>
      </c>
      <c r="D46" s="35">
        <v>64947820.149999999</v>
      </c>
      <c r="E46" s="35">
        <v>44165484.399999999</v>
      </c>
      <c r="F46" s="35">
        <f t="shared" si="4"/>
        <v>68.00148842254869</v>
      </c>
      <c r="G46" s="35">
        <v>47622213.909999996</v>
      </c>
      <c r="H46" s="35">
        <f>+E46</f>
        <v>44165484.399999999</v>
      </c>
      <c r="I46" s="35">
        <f t="shared" si="5"/>
        <v>92.741350671909586</v>
      </c>
      <c r="J46" s="15"/>
      <c r="K46" s="16"/>
      <c r="L46" s="36"/>
    </row>
    <row r="47" spans="1:12" ht="47.25" x14ac:dyDescent="0.25">
      <c r="A47" s="12"/>
      <c r="B47" s="33" t="s">
        <v>30</v>
      </c>
      <c r="C47" s="34">
        <v>10315</v>
      </c>
      <c r="D47" s="35">
        <v>284316.65000000002</v>
      </c>
      <c r="E47" s="35">
        <v>284316.65000000002</v>
      </c>
      <c r="F47" s="35">
        <f t="shared" si="4"/>
        <v>100</v>
      </c>
      <c r="G47" s="35">
        <v>284316.65000000002</v>
      </c>
      <c r="H47" s="35">
        <f>+E47</f>
        <v>284316.65000000002</v>
      </c>
      <c r="I47" s="35">
        <f t="shared" si="5"/>
        <v>100</v>
      </c>
      <c r="J47" s="15"/>
      <c r="K47" s="16"/>
      <c r="L47" s="36"/>
    </row>
    <row r="48" spans="1:12" s="32" customFormat="1" ht="48.75" customHeight="1" x14ac:dyDescent="0.25">
      <c r="A48" s="26"/>
      <c r="B48" s="27" t="s">
        <v>33</v>
      </c>
      <c r="C48" s="28"/>
      <c r="D48" s="29">
        <f>SUM(D49:D56)</f>
        <v>1568537633.6800001</v>
      </c>
      <c r="E48" s="29">
        <f>SUM(E49:E56)</f>
        <v>1093420278.46</v>
      </c>
      <c r="F48" s="29">
        <f t="shared" si="4"/>
        <v>69.709534217211555</v>
      </c>
      <c r="G48" s="29">
        <f>SUM(G49:G56)</f>
        <v>1192360329.7</v>
      </c>
      <c r="H48" s="29">
        <f>SUM(H49:H56)</f>
        <v>1093420278.46</v>
      </c>
      <c r="I48" s="29">
        <f t="shared" si="5"/>
        <v>91.702168482501136</v>
      </c>
      <c r="J48" s="30"/>
      <c r="K48" s="16"/>
      <c r="L48" s="36"/>
    </row>
    <row r="49" spans="1:12" x14ac:dyDescent="0.25">
      <c r="A49" s="12"/>
      <c r="B49" s="33" t="s">
        <v>21</v>
      </c>
      <c r="C49" s="34">
        <v>10101</v>
      </c>
      <c r="D49" s="35">
        <v>599834206.24000001</v>
      </c>
      <c r="E49" s="41">
        <v>412214781.98000002</v>
      </c>
      <c r="F49" s="35">
        <f t="shared" si="4"/>
        <v>68.721452976802809</v>
      </c>
      <c r="G49" s="41">
        <v>436911719.76999998</v>
      </c>
      <c r="H49" s="35">
        <f t="shared" ref="H49:H56" si="7">+E49</f>
        <v>412214781.98000002</v>
      </c>
      <c r="I49" s="35">
        <f t="shared" si="5"/>
        <v>94.347384912677342</v>
      </c>
      <c r="J49" s="15"/>
      <c r="K49" s="16"/>
      <c r="L49" s="36"/>
    </row>
    <row r="50" spans="1:12" ht="47.25" x14ac:dyDescent="0.25">
      <c r="A50" s="12"/>
      <c r="B50" s="33" t="s">
        <v>23</v>
      </c>
      <c r="C50" s="34">
        <v>10111</v>
      </c>
      <c r="D50" s="35">
        <v>3247012.31</v>
      </c>
      <c r="E50" s="41">
        <v>1726795.38</v>
      </c>
      <c r="F50" s="35">
        <f t="shared" si="4"/>
        <v>53.181054308968726</v>
      </c>
      <c r="G50" s="41">
        <v>1803172.88</v>
      </c>
      <c r="H50" s="35">
        <f t="shared" si="7"/>
        <v>1726795.38</v>
      </c>
      <c r="I50" s="35">
        <f t="shared" si="5"/>
        <v>95.764271920504925</v>
      </c>
      <c r="J50" s="15"/>
      <c r="K50" s="16"/>
      <c r="L50" s="36"/>
    </row>
    <row r="51" spans="1:12" ht="47.25" x14ac:dyDescent="0.25">
      <c r="A51" s="12"/>
      <c r="B51" s="33" t="s">
        <v>24</v>
      </c>
      <c r="C51" s="34">
        <v>10112</v>
      </c>
      <c r="D51" s="35">
        <v>1658152.24</v>
      </c>
      <c r="E51" s="41">
        <v>912717.12</v>
      </c>
      <c r="F51" s="35">
        <f t="shared" si="4"/>
        <v>55.044229231931084</v>
      </c>
      <c r="G51" s="41">
        <v>1101864.01</v>
      </c>
      <c r="H51" s="35">
        <f t="shared" si="7"/>
        <v>912717.12</v>
      </c>
      <c r="I51" s="35">
        <f t="shared" si="5"/>
        <v>82.833917045716007</v>
      </c>
      <c r="J51" s="15"/>
      <c r="K51" s="16"/>
      <c r="L51" s="36"/>
    </row>
    <row r="52" spans="1:12" ht="47.25" hidden="1" x14ac:dyDescent="0.25">
      <c r="A52" s="12"/>
      <c r="B52" s="33" t="s">
        <v>25</v>
      </c>
      <c r="C52" s="34">
        <v>10204</v>
      </c>
      <c r="D52" s="35"/>
      <c r="E52" s="41"/>
      <c r="F52" s="35" t="e">
        <f t="shared" si="4"/>
        <v>#DIV/0!</v>
      </c>
      <c r="G52" s="41"/>
      <c r="H52" s="35">
        <f>+E52</f>
        <v>0</v>
      </c>
      <c r="I52" s="35" t="e">
        <f>H52/G52*100</f>
        <v>#DIV/0!</v>
      </c>
      <c r="J52" s="15"/>
      <c r="K52" s="16"/>
      <c r="L52" s="36"/>
    </row>
    <row r="53" spans="1:12" ht="63" x14ac:dyDescent="0.25">
      <c r="A53" s="12"/>
      <c r="B53" s="33" t="s">
        <v>34</v>
      </c>
      <c r="C53" s="34">
        <v>10205</v>
      </c>
      <c r="D53" s="35">
        <v>599000</v>
      </c>
      <c r="E53" s="41">
        <v>476377.66</v>
      </c>
      <c r="F53" s="35">
        <f t="shared" si="4"/>
        <v>79.528824707846397</v>
      </c>
      <c r="G53" s="41">
        <v>579999.80000000005</v>
      </c>
      <c r="H53" s="35">
        <f>+E53</f>
        <v>476377.66</v>
      </c>
      <c r="I53" s="35">
        <f>H53/G53*100</f>
        <v>82.134107632450892</v>
      </c>
      <c r="J53" s="15"/>
      <c r="K53" s="16"/>
      <c r="L53" s="36"/>
    </row>
    <row r="54" spans="1:12" ht="94.5" x14ac:dyDescent="0.25">
      <c r="A54" s="12"/>
      <c r="B54" s="33" t="s">
        <v>27</v>
      </c>
      <c r="C54" s="34">
        <v>10306</v>
      </c>
      <c r="D54" s="35">
        <v>963052441.21000004</v>
      </c>
      <c r="E54" s="41">
        <v>677977967.71000004</v>
      </c>
      <c r="F54" s="35">
        <f t="shared" si="4"/>
        <v>70.398862896622092</v>
      </c>
      <c r="G54" s="41">
        <v>751816751.55999994</v>
      </c>
      <c r="H54" s="35">
        <f t="shared" si="7"/>
        <v>677977967.71000004</v>
      </c>
      <c r="I54" s="35">
        <f t="shared" si="5"/>
        <v>90.178619497798323</v>
      </c>
      <c r="J54" s="15"/>
      <c r="K54" s="16"/>
      <c r="L54" s="36"/>
    </row>
    <row r="55" spans="1:12" ht="47.25" hidden="1" x14ac:dyDescent="0.25">
      <c r="A55" s="12"/>
      <c r="B55" s="33" t="s">
        <v>29</v>
      </c>
      <c r="C55" s="34">
        <v>10312</v>
      </c>
      <c r="D55" s="35"/>
      <c r="E55" s="41"/>
      <c r="F55" s="35" t="e">
        <f t="shared" si="4"/>
        <v>#DIV/0!</v>
      </c>
      <c r="G55" s="41"/>
      <c r="H55" s="35">
        <f t="shared" si="7"/>
        <v>0</v>
      </c>
      <c r="I55" s="35" t="e">
        <f t="shared" si="5"/>
        <v>#DIV/0!</v>
      </c>
      <c r="J55" s="15"/>
      <c r="K55" s="16"/>
      <c r="L55" s="36"/>
    </row>
    <row r="56" spans="1:12" ht="47.25" x14ac:dyDescent="0.25">
      <c r="A56" s="38"/>
      <c r="B56" s="33" t="s">
        <v>30</v>
      </c>
      <c r="C56" s="42">
        <v>10315</v>
      </c>
      <c r="D56" s="35">
        <v>146821.68</v>
      </c>
      <c r="E56" s="35">
        <v>111638.61</v>
      </c>
      <c r="F56" s="35">
        <f t="shared" si="4"/>
        <v>76.036870031728284</v>
      </c>
      <c r="G56" s="41">
        <v>146821.68</v>
      </c>
      <c r="H56" s="35">
        <f t="shared" si="7"/>
        <v>111638.61</v>
      </c>
      <c r="I56" s="35">
        <f>H56/G56*100</f>
        <v>76.036870031728284</v>
      </c>
      <c r="J56" s="15"/>
      <c r="K56" s="16"/>
      <c r="L56" s="36"/>
    </row>
    <row r="57" spans="1:12" s="32" customFormat="1" ht="47.25" customHeight="1" x14ac:dyDescent="0.25">
      <c r="A57" s="26"/>
      <c r="B57" s="27" t="s">
        <v>35</v>
      </c>
      <c r="C57" s="28"/>
      <c r="D57" s="29">
        <f>SUM(D58:D63)</f>
        <v>149942533.17999998</v>
      </c>
      <c r="E57" s="29">
        <f>SUM(E58:E63)</f>
        <v>104464753.97</v>
      </c>
      <c r="F57" s="29">
        <f t="shared" si="4"/>
        <v>69.669860682288373</v>
      </c>
      <c r="G57" s="29">
        <f>SUM(G58:G63)</f>
        <v>108951612.38</v>
      </c>
      <c r="H57" s="29">
        <f>SUM(H58:H63)</f>
        <v>104464753.97</v>
      </c>
      <c r="I57" s="29">
        <f t="shared" si="5"/>
        <v>95.881787968083671</v>
      </c>
      <c r="J57" s="23"/>
      <c r="K57" s="16"/>
      <c r="L57" s="36"/>
    </row>
    <row r="58" spans="1:12" x14ac:dyDescent="0.25">
      <c r="A58" s="12"/>
      <c r="B58" s="33" t="s">
        <v>21</v>
      </c>
      <c r="C58" s="34">
        <v>10101</v>
      </c>
      <c r="D58" s="35">
        <v>146142727.72999999</v>
      </c>
      <c r="E58" s="35">
        <v>101019955.91</v>
      </c>
      <c r="F58" s="35">
        <f t="shared" si="4"/>
        <v>69.124175714466801</v>
      </c>
      <c r="G58" s="35">
        <v>105369640.42</v>
      </c>
      <c r="H58" s="35">
        <f>+E58</f>
        <v>101019955.91</v>
      </c>
      <c r="I58" s="35">
        <f t="shared" si="5"/>
        <v>95.871975558934906</v>
      </c>
      <c r="J58" s="30"/>
      <c r="K58" s="16"/>
      <c r="L58" s="36"/>
    </row>
    <row r="59" spans="1:12" ht="47.25" x14ac:dyDescent="0.25">
      <c r="A59" s="12"/>
      <c r="B59" s="33" t="s">
        <v>23</v>
      </c>
      <c r="C59" s="34">
        <v>10111</v>
      </c>
      <c r="D59" s="35">
        <v>127756.88</v>
      </c>
      <c r="E59" s="35">
        <v>127756.88</v>
      </c>
      <c r="F59" s="35">
        <f t="shared" si="4"/>
        <v>100</v>
      </c>
      <c r="G59" s="35">
        <v>127756.88</v>
      </c>
      <c r="H59" s="35">
        <f>+E59</f>
        <v>127756.88</v>
      </c>
      <c r="I59" s="35">
        <f t="shared" si="5"/>
        <v>100</v>
      </c>
      <c r="J59" s="30"/>
      <c r="K59" s="16"/>
      <c r="L59" s="36"/>
    </row>
    <row r="60" spans="1:12" ht="47.25" hidden="1" x14ac:dyDescent="0.25">
      <c r="A60" s="12"/>
      <c r="B60" s="33" t="s">
        <v>24</v>
      </c>
      <c r="C60" s="34">
        <v>10112</v>
      </c>
      <c r="D60" s="35"/>
      <c r="E60" s="35"/>
      <c r="F60" s="35" t="e">
        <f t="shared" si="4"/>
        <v>#DIV/0!</v>
      </c>
      <c r="G60" s="35"/>
      <c r="H60" s="35">
        <f>+E60</f>
        <v>0</v>
      </c>
      <c r="I60" s="35" t="e">
        <f t="shared" si="5"/>
        <v>#DIV/0!</v>
      </c>
      <c r="J60" s="30"/>
      <c r="K60" s="16"/>
      <c r="L60" s="36"/>
    </row>
    <row r="61" spans="1:12" hidden="1" x14ac:dyDescent="0.25">
      <c r="A61" s="12"/>
      <c r="B61" s="33"/>
      <c r="C61" s="34"/>
      <c r="D61" s="35"/>
      <c r="E61" s="35"/>
      <c r="F61" s="35"/>
      <c r="G61" s="35"/>
      <c r="H61" s="35"/>
      <c r="I61" s="35"/>
      <c r="J61" s="30"/>
      <c r="K61" s="16"/>
      <c r="L61" s="36"/>
    </row>
    <row r="62" spans="1:12" ht="94.5" x14ac:dyDescent="0.25">
      <c r="A62" s="12"/>
      <c r="B62" s="33" t="s">
        <v>27</v>
      </c>
      <c r="C62" s="34">
        <v>10306</v>
      </c>
      <c r="D62" s="35">
        <v>3630414.07</v>
      </c>
      <c r="E62" s="35">
        <v>3285063.84</v>
      </c>
      <c r="F62" s="35">
        <f t="shared" si="4"/>
        <v>90.487304661641531</v>
      </c>
      <c r="G62" s="35">
        <v>3412580.58</v>
      </c>
      <c r="H62" s="35">
        <f>+E62</f>
        <v>3285063.84</v>
      </c>
      <c r="I62" s="35">
        <f t="shared" si="5"/>
        <v>96.263333948879222</v>
      </c>
      <c r="J62" s="30"/>
      <c r="K62" s="16"/>
      <c r="L62" s="36"/>
    </row>
    <row r="63" spans="1:12" ht="47.25" x14ac:dyDescent="0.25">
      <c r="A63" s="12"/>
      <c r="B63" s="33" t="s">
        <v>30</v>
      </c>
      <c r="C63" s="34">
        <v>10315</v>
      </c>
      <c r="D63" s="35">
        <v>41634.5</v>
      </c>
      <c r="E63" s="35">
        <v>31977.34</v>
      </c>
      <c r="F63" s="35">
        <f t="shared" si="4"/>
        <v>76.804909390049119</v>
      </c>
      <c r="G63" s="35">
        <v>41634.5</v>
      </c>
      <c r="H63" s="35">
        <f>+E63</f>
        <v>31977.34</v>
      </c>
      <c r="I63" s="35">
        <f>H63/G63*100</f>
        <v>76.804909390049119</v>
      </c>
      <c r="J63" s="15"/>
      <c r="K63" s="16"/>
      <c r="L63" s="36"/>
    </row>
    <row r="64" spans="1:12" s="32" customFormat="1" ht="51.75" customHeight="1" x14ac:dyDescent="0.25">
      <c r="A64" s="26"/>
      <c r="B64" s="27" t="s">
        <v>36</v>
      </c>
      <c r="C64" s="28"/>
      <c r="D64" s="29">
        <f>SUM(D65:D68)</f>
        <v>467164668.42000002</v>
      </c>
      <c r="E64" s="29">
        <f>SUM(E65:E68)</f>
        <v>372371946.12</v>
      </c>
      <c r="F64" s="29">
        <f t="shared" si="4"/>
        <v>79.708927342343983</v>
      </c>
      <c r="G64" s="29">
        <f>SUM(G65:G68)</f>
        <v>402399880.48000002</v>
      </c>
      <c r="H64" s="29">
        <f>SUM(H65:H68)</f>
        <v>372371946.12</v>
      </c>
      <c r="I64" s="29">
        <f t="shared" si="5"/>
        <v>92.537787455557535</v>
      </c>
      <c r="J64" s="30"/>
      <c r="K64" s="16"/>
      <c r="L64" s="36"/>
    </row>
    <row r="65" spans="1:12" x14ac:dyDescent="0.25">
      <c r="A65" s="12"/>
      <c r="B65" s="33" t="s">
        <v>21</v>
      </c>
      <c r="C65" s="34">
        <v>10101</v>
      </c>
      <c r="D65" s="35">
        <v>106488.81</v>
      </c>
      <c r="E65" s="35">
        <v>106488.81</v>
      </c>
      <c r="F65" s="35">
        <f t="shared" si="4"/>
        <v>100</v>
      </c>
      <c r="G65" s="35">
        <v>106488.81</v>
      </c>
      <c r="H65" s="35">
        <f>+E65</f>
        <v>106488.81</v>
      </c>
      <c r="I65" s="35">
        <f t="shared" si="5"/>
        <v>100</v>
      </c>
      <c r="J65" s="15"/>
      <c r="K65" s="16"/>
      <c r="L65" s="36"/>
    </row>
    <row r="66" spans="1:12" x14ac:dyDescent="0.25">
      <c r="A66" s="12"/>
      <c r="B66" s="43" t="s">
        <v>26</v>
      </c>
      <c r="C66" s="34">
        <v>10301</v>
      </c>
      <c r="D66" s="44">
        <v>84565377.299999997</v>
      </c>
      <c r="E66" s="35">
        <v>77659351.909999996</v>
      </c>
      <c r="F66" s="35">
        <f t="shared" si="4"/>
        <v>91.833507269174092</v>
      </c>
      <c r="G66" s="35">
        <v>84565377.299999997</v>
      </c>
      <c r="H66" s="35">
        <f>+E66</f>
        <v>77659351.909999996</v>
      </c>
      <c r="I66" s="35">
        <f t="shared" si="5"/>
        <v>91.833507269174092</v>
      </c>
      <c r="J66" s="15"/>
      <c r="K66" s="16"/>
      <c r="L66" s="36"/>
    </row>
    <row r="67" spans="1:12" ht="94.5" x14ac:dyDescent="0.25">
      <c r="A67" s="12"/>
      <c r="B67" s="33" t="s">
        <v>27</v>
      </c>
      <c r="C67" s="34">
        <v>10306</v>
      </c>
      <c r="D67" s="35">
        <v>381983290.83999997</v>
      </c>
      <c r="E67" s="35">
        <v>294096593.93000001</v>
      </c>
      <c r="F67" s="35">
        <f t="shared" si="4"/>
        <v>76.992004881487659</v>
      </c>
      <c r="G67" s="35">
        <v>317218502.89999998</v>
      </c>
      <c r="H67" s="35">
        <f>+E67</f>
        <v>294096593.93000001</v>
      </c>
      <c r="I67" s="35">
        <f t="shared" si="5"/>
        <v>92.711046562977785</v>
      </c>
      <c r="J67" s="15"/>
      <c r="K67" s="16"/>
      <c r="L67" s="36"/>
    </row>
    <row r="68" spans="1:12" ht="47.25" x14ac:dyDescent="0.25">
      <c r="A68" s="12"/>
      <c r="B68" s="33" t="s">
        <v>30</v>
      </c>
      <c r="C68" s="34">
        <v>10315</v>
      </c>
      <c r="D68" s="35">
        <v>509511.47</v>
      </c>
      <c r="E68" s="35">
        <v>509511.47</v>
      </c>
      <c r="F68" s="35">
        <f t="shared" si="4"/>
        <v>100</v>
      </c>
      <c r="G68" s="35">
        <v>509511.47</v>
      </c>
      <c r="H68" s="35">
        <f>+E68</f>
        <v>509511.47</v>
      </c>
      <c r="I68" s="35">
        <f t="shared" si="5"/>
        <v>100</v>
      </c>
      <c r="J68" s="15"/>
      <c r="K68" s="16"/>
      <c r="L68" s="36"/>
    </row>
    <row r="69" spans="1:12" s="32" customFormat="1" ht="42" customHeight="1" x14ac:dyDescent="0.25">
      <c r="A69" s="26"/>
      <c r="B69" s="27" t="s">
        <v>37</v>
      </c>
      <c r="C69" s="28"/>
      <c r="D69" s="29">
        <f>SUM(D70:D73)</f>
        <v>33572901.369999997</v>
      </c>
      <c r="E69" s="29">
        <f>SUM(E70:E73)</f>
        <v>25535857.41</v>
      </c>
      <c r="F69" s="29">
        <f t="shared" si="4"/>
        <v>76.060919277052051</v>
      </c>
      <c r="G69" s="29">
        <f>SUM(G70:G73)</f>
        <v>26431464.640000001</v>
      </c>
      <c r="H69" s="29">
        <f>SUM(H70:H73)</f>
        <v>25535857.41</v>
      </c>
      <c r="I69" s="29">
        <f t="shared" si="5"/>
        <v>96.611586825784016</v>
      </c>
      <c r="J69" s="23"/>
      <c r="K69" s="16"/>
      <c r="L69" s="36"/>
    </row>
    <row r="70" spans="1:12" s="32" customFormat="1" x14ac:dyDescent="0.25">
      <c r="A70" s="26"/>
      <c r="B70" s="33" t="s">
        <v>21</v>
      </c>
      <c r="C70" s="34">
        <v>10101</v>
      </c>
      <c r="D70" s="35">
        <v>21778878.59</v>
      </c>
      <c r="E70" s="35">
        <v>14336194.02</v>
      </c>
      <c r="F70" s="35">
        <f t="shared" si="4"/>
        <v>65.826134990176271</v>
      </c>
      <c r="G70" s="35">
        <v>15225862.91</v>
      </c>
      <c r="H70" s="35">
        <f t="shared" ref="H70:H87" si="8">+E70</f>
        <v>14336194.02</v>
      </c>
      <c r="I70" s="35">
        <f t="shared" si="5"/>
        <v>94.15685734687861</v>
      </c>
      <c r="J70" s="23"/>
      <c r="K70" s="16"/>
      <c r="L70" s="36"/>
    </row>
    <row r="71" spans="1:12" s="32" customFormat="1" ht="47.25" x14ac:dyDescent="0.25">
      <c r="A71" s="26"/>
      <c r="B71" s="33" t="s">
        <v>24</v>
      </c>
      <c r="C71" s="34">
        <v>10112</v>
      </c>
      <c r="D71" s="35">
        <v>588421.05000000005</v>
      </c>
      <c r="E71" s="35">
        <v>559000</v>
      </c>
      <c r="F71" s="35">
        <f t="shared" si="4"/>
        <v>95.000000424865831</v>
      </c>
      <c r="G71" s="35">
        <v>559000</v>
      </c>
      <c r="H71" s="35">
        <f t="shared" si="8"/>
        <v>559000</v>
      </c>
      <c r="I71" s="35">
        <f t="shared" si="5"/>
        <v>100</v>
      </c>
      <c r="J71" s="23"/>
      <c r="K71" s="16"/>
      <c r="L71" s="36"/>
    </row>
    <row r="72" spans="1:12" s="32" customFormat="1" ht="94.5" x14ac:dyDescent="0.25">
      <c r="A72" s="26"/>
      <c r="B72" s="33" t="s">
        <v>27</v>
      </c>
      <c r="C72" s="34">
        <v>10306</v>
      </c>
      <c r="D72" s="35">
        <v>11180000</v>
      </c>
      <c r="E72" s="35">
        <v>10621000</v>
      </c>
      <c r="F72" s="35">
        <f t="shared" si="4"/>
        <v>95</v>
      </c>
      <c r="G72" s="35">
        <v>10621000</v>
      </c>
      <c r="H72" s="35">
        <f t="shared" si="8"/>
        <v>10621000</v>
      </c>
      <c r="I72" s="35">
        <f t="shared" si="5"/>
        <v>100</v>
      </c>
      <c r="J72" s="23"/>
      <c r="K72" s="16"/>
      <c r="L72" s="36"/>
    </row>
    <row r="73" spans="1:12" s="32" customFormat="1" ht="47.25" x14ac:dyDescent="0.25">
      <c r="A73" s="26"/>
      <c r="B73" s="33" t="s">
        <v>30</v>
      </c>
      <c r="C73" s="34">
        <v>10315</v>
      </c>
      <c r="D73" s="35">
        <v>25601.73</v>
      </c>
      <c r="E73" s="35">
        <v>19663.39</v>
      </c>
      <c r="F73" s="35">
        <f t="shared" si="4"/>
        <v>76.804926854552406</v>
      </c>
      <c r="G73" s="35">
        <v>25601.73</v>
      </c>
      <c r="H73" s="35">
        <f>+E73</f>
        <v>19663.39</v>
      </c>
      <c r="I73" s="35">
        <f t="shared" si="5"/>
        <v>76.804926854552406</v>
      </c>
      <c r="J73" s="23"/>
      <c r="K73" s="16"/>
      <c r="L73" s="36"/>
    </row>
    <row r="74" spans="1:12" s="32" customFormat="1" ht="48.75" customHeight="1" x14ac:dyDescent="0.25">
      <c r="A74" s="26"/>
      <c r="B74" s="27" t="s">
        <v>38</v>
      </c>
      <c r="C74" s="28"/>
      <c r="D74" s="29">
        <f>SUM(D75)</f>
        <v>5119185.99</v>
      </c>
      <c r="E74" s="29">
        <f>SUM(E75)</f>
        <v>3504144.45</v>
      </c>
      <c r="F74" s="29">
        <f t="shared" si="4"/>
        <v>68.451204094657243</v>
      </c>
      <c r="G74" s="29">
        <f>SUM(G75)</f>
        <v>3853308.71</v>
      </c>
      <c r="H74" s="29">
        <f>SUM(H75)</f>
        <v>3504144.45</v>
      </c>
      <c r="I74" s="29">
        <f t="shared" si="5"/>
        <v>90.938585867935828</v>
      </c>
      <c r="J74" s="23"/>
      <c r="K74" s="16"/>
      <c r="L74" s="36"/>
    </row>
    <row r="75" spans="1:12" x14ac:dyDescent="0.25">
      <c r="A75" s="12"/>
      <c r="B75" s="33" t="s">
        <v>21</v>
      </c>
      <c r="C75" s="34">
        <v>10101</v>
      </c>
      <c r="D75" s="35">
        <v>5119185.99</v>
      </c>
      <c r="E75" s="35">
        <v>3504144.45</v>
      </c>
      <c r="F75" s="35">
        <f t="shared" si="4"/>
        <v>68.451204094657243</v>
      </c>
      <c r="G75" s="35">
        <v>3853308.71</v>
      </c>
      <c r="H75" s="35">
        <f>+E75</f>
        <v>3504144.45</v>
      </c>
      <c r="I75" s="35">
        <f t="shared" si="5"/>
        <v>90.938585867935828</v>
      </c>
      <c r="J75" s="30"/>
      <c r="K75" s="16"/>
      <c r="L75" s="36"/>
    </row>
    <row r="76" spans="1:12" ht="48.75" customHeight="1" x14ac:dyDescent="0.25">
      <c r="A76" s="12"/>
      <c r="B76" s="45" t="s">
        <v>39</v>
      </c>
      <c r="C76" s="46"/>
      <c r="D76" s="29">
        <f>SUM(D77:D80)</f>
        <v>94521168.620000005</v>
      </c>
      <c r="E76" s="29">
        <f>SUM(E77:E80)</f>
        <v>80830230.840000004</v>
      </c>
      <c r="F76" s="29">
        <f t="shared" si="4"/>
        <v>85.51547978099893</v>
      </c>
      <c r="G76" s="29">
        <f>SUM(G77:G80)</f>
        <v>85146097.000000015</v>
      </c>
      <c r="H76" s="29">
        <f>SUM(H77:H80)</f>
        <v>80830230.840000004</v>
      </c>
      <c r="I76" s="29">
        <f>H76/G76*100</f>
        <v>94.93122255503971</v>
      </c>
      <c r="J76" s="30"/>
      <c r="K76" s="16"/>
      <c r="L76" s="36"/>
    </row>
    <row r="77" spans="1:12" x14ac:dyDescent="0.25">
      <c r="A77" s="12"/>
      <c r="B77" s="47" t="s">
        <v>21</v>
      </c>
      <c r="C77" s="42">
        <v>10101</v>
      </c>
      <c r="D77" s="35">
        <v>12554315.16</v>
      </c>
      <c r="E77" s="35">
        <v>6144524.6100000003</v>
      </c>
      <c r="F77" s="35">
        <f t="shared" si="4"/>
        <v>48.943526840694673</v>
      </c>
      <c r="G77" s="35">
        <v>6559512.0999999996</v>
      </c>
      <c r="H77" s="35">
        <f t="shared" si="8"/>
        <v>6144524.6100000003</v>
      </c>
      <c r="I77" s="35">
        <f>H77/G77*100</f>
        <v>93.673500655635664</v>
      </c>
      <c r="J77" s="30"/>
      <c r="K77" s="16"/>
      <c r="L77" s="36"/>
    </row>
    <row r="78" spans="1:12" ht="47.25" x14ac:dyDescent="0.25">
      <c r="A78" s="12"/>
      <c r="B78" s="33" t="s">
        <v>24</v>
      </c>
      <c r="C78" s="34">
        <v>10112</v>
      </c>
      <c r="D78" s="35">
        <v>818972.51</v>
      </c>
      <c r="E78" s="35">
        <v>746322.46</v>
      </c>
      <c r="F78" s="35">
        <f t="shared" si="4"/>
        <v>91.129122270538716</v>
      </c>
      <c r="G78" s="35">
        <v>785169.83</v>
      </c>
      <c r="H78" s="35">
        <f>+E78</f>
        <v>746322.46</v>
      </c>
      <c r="I78" s="35">
        <f>H78/G78*100</f>
        <v>95.052360837654703</v>
      </c>
      <c r="J78" s="30"/>
      <c r="K78" s="16"/>
      <c r="L78" s="36"/>
    </row>
    <row r="79" spans="1:12" ht="94.5" x14ac:dyDescent="0.25">
      <c r="A79" s="12"/>
      <c r="B79" s="33" t="s">
        <v>27</v>
      </c>
      <c r="C79" s="34">
        <v>10306</v>
      </c>
      <c r="D79" s="35">
        <v>81078288.969999999</v>
      </c>
      <c r="E79" s="35">
        <v>73885933.709999993</v>
      </c>
      <c r="F79" s="35">
        <f t="shared" si="4"/>
        <v>91.129123034822229</v>
      </c>
      <c r="G79" s="35">
        <v>77731823.090000004</v>
      </c>
      <c r="H79" s="35">
        <f>+E79</f>
        <v>73885933.709999993</v>
      </c>
      <c r="I79" s="35">
        <f>H79/G79*100</f>
        <v>95.052361790682397</v>
      </c>
      <c r="J79" s="30"/>
      <c r="K79" s="16"/>
      <c r="L79" s="36"/>
    </row>
    <row r="80" spans="1:12" ht="47.25" x14ac:dyDescent="0.25">
      <c r="A80" s="12"/>
      <c r="B80" s="33" t="s">
        <v>30</v>
      </c>
      <c r="C80" s="34">
        <v>10315</v>
      </c>
      <c r="D80" s="35">
        <v>69591.98</v>
      </c>
      <c r="E80" s="35">
        <v>53450.06</v>
      </c>
      <c r="F80" s="35">
        <f t="shared" si="4"/>
        <v>76.804913439738314</v>
      </c>
      <c r="G80" s="35">
        <v>69591.98</v>
      </c>
      <c r="H80" s="35">
        <f>+E80</f>
        <v>53450.06</v>
      </c>
      <c r="I80" s="35">
        <f>H80/G80*100</f>
        <v>76.804913439738314</v>
      </c>
      <c r="J80" s="30"/>
      <c r="K80" s="16"/>
      <c r="L80" s="36"/>
    </row>
    <row r="81" spans="1:12" s="32" customFormat="1" ht="51.75" customHeight="1" x14ac:dyDescent="0.25">
      <c r="A81" s="26"/>
      <c r="B81" s="27" t="s">
        <v>40</v>
      </c>
      <c r="C81" s="28"/>
      <c r="D81" s="29">
        <f>SUM(D82:D87)</f>
        <v>12261700.110000001</v>
      </c>
      <c r="E81" s="29">
        <f>SUM(E82:E87)</f>
        <v>7857508.7699999996</v>
      </c>
      <c r="F81" s="29">
        <f t="shared" si="4"/>
        <v>64.081723574301307</v>
      </c>
      <c r="G81" s="29">
        <f>SUM(G82:G87)</f>
        <v>9845410.7100000009</v>
      </c>
      <c r="H81" s="29">
        <f>SUM(H82:H87)</f>
        <v>7857508.7699999996</v>
      </c>
      <c r="I81" s="29">
        <f t="shared" si="5"/>
        <v>79.808846999334563</v>
      </c>
      <c r="J81" s="23"/>
      <c r="K81" s="16"/>
      <c r="L81" s="36"/>
    </row>
    <row r="82" spans="1:12" s="32" customFormat="1" x14ac:dyDescent="0.25">
      <c r="A82" s="26"/>
      <c r="B82" s="33" t="s">
        <v>21</v>
      </c>
      <c r="C82" s="34">
        <v>10101</v>
      </c>
      <c r="D82" s="35">
        <v>9956839.6600000001</v>
      </c>
      <c r="E82" s="35">
        <v>6807881.54</v>
      </c>
      <c r="F82" s="35">
        <f t="shared" si="4"/>
        <v>68.373919561540873</v>
      </c>
      <c r="G82" s="35">
        <v>7601437.1699999999</v>
      </c>
      <c r="H82" s="35">
        <f t="shared" si="8"/>
        <v>6807881.54</v>
      </c>
      <c r="I82" s="35">
        <f t="shared" si="5"/>
        <v>89.560452684765139</v>
      </c>
      <c r="J82" s="15"/>
      <c r="K82" s="16"/>
      <c r="L82" s="36"/>
    </row>
    <row r="83" spans="1:12" s="32" customFormat="1" ht="47.25" x14ac:dyDescent="0.25">
      <c r="A83" s="26"/>
      <c r="B83" s="33" t="s">
        <v>23</v>
      </c>
      <c r="C83" s="34">
        <v>10111</v>
      </c>
      <c r="D83" s="35">
        <v>100462.81</v>
      </c>
      <c r="E83" s="35">
        <v>45055.5</v>
      </c>
      <c r="F83" s="35">
        <f t="shared" si="4"/>
        <v>44.847939252346222</v>
      </c>
      <c r="G83" s="35">
        <v>100462.81</v>
      </c>
      <c r="H83" s="35">
        <f>+E83</f>
        <v>45055.5</v>
      </c>
      <c r="I83" s="35">
        <f t="shared" si="5"/>
        <v>44.847939252346222</v>
      </c>
      <c r="J83" s="15"/>
      <c r="K83" s="16"/>
      <c r="L83" s="36"/>
    </row>
    <row r="84" spans="1:12" s="32" customFormat="1" ht="47.25" x14ac:dyDescent="0.25">
      <c r="A84" s="26"/>
      <c r="B84" s="33" t="s">
        <v>24</v>
      </c>
      <c r="C84" s="34">
        <v>10112</v>
      </c>
      <c r="D84" s="35">
        <v>56291</v>
      </c>
      <c r="E84" s="35">
        <v>0</v>
      </c>
      <c r="F84" s="35">
        <f t="shared" si="4"/>
        <v>0</v>
      </c>
      <c r="G84" s="35">
        <v>56291</v>
      </c>
      <c r="H84" s="35">
        <f t="shared" si="8"/>
        <v>0</v>
      </c>
      <c r="I84" s="35">
        <f t="shared" si="5"/>
        <v>0</v>
      </c>
      <c r="J84" s="15"/>
      <c r="K84" s="16"/>
      <c r="L84" s="36"/>
    </row>
    <row r="85" spans="1:12" s="32" customFormat="1" x14ac:dyDescent="0.25">
      <c r="A85" s="26"/>
      <c r="B85" s="43" t="s">
        <v>26</v>
      </c>
      <c r="C85" s="34">
        <v>10301</v>
      </c>
      <c r="D85" s="35">
        <v>178180</v>
      </c>
      <c r="E85" s="35">
        <v>114459.52</v>
      </c>
      <c r="F85" s="35">
        <f t="shared" si="4"/>
        <v>64.23814120552251</v>
      </c>
      <c r="G85" s="35">
        <v>117293.09</v>
      </c>
      <c r="H85" s="35">
        <f t="shared" si="8"/>
        <v>114459.52</v>
      </c>
      <c r="I85" s="35">
        <f t="shared" si="5"/>
        <v>97.584196988927488</v>
      </c>
      <c r="J85" s="15"/>
      <c r="K85" s="16"/>
      <c r="L85" s="36"/>
    </row>
    <row r="86" spans="1:12" s="32" customFormat="1" ht="94.5" x14ac:dyDescent="0.25">
      <c r="A86" s="26"/>
      <c r="B86" s="33" t="s">
        <v>27</v>
      </c>
      <c r="C86" s="34">
        <v>10306</v>
      </c>
      <c r="D86" s="35">
        <v>1925583.5</v>
      </c>
      <c r="E86" s="35">
        <v>856054.5</v>
      </c>
      <c r="F86" s="35">
        <f t="shared" si="4"/>
        <v>44.456888003039083</v>
      </c>
      <c r="G86" s="35">
        <v>1925583.5</v>
      </c>
      <c r="H86" s="35">
        <f t="shared" si="8"/>
        <v>856054.5</v>
      </c>
      <c r="I86" s="35">
        <f t="shared" si="5"/>
        <v>44.456888003039083</v>
      </c>
      <c r="J86" s="15"/>
      <c r="K86" s="16"/>
      <c r="L86" s="36"/>
    </row>
    <row r="87" spans="1:12" ht="47.25" x14ac:dyDescent="0.25">
      <c r="A87" s="12"/>
      <c r="B87" s="33" t="s">
        <v>30</v>
      </c>
      <c r="C87" s="34">
        <v>10315</v>
      </c>
      <c r="D87" s="35">
        <v>44343.14</v>
      </c>
      <c r="E87" s="35">
        <v>34057.71</v>
      </c>
      <c r="F87" s="35">
        <f t="shared" si="4"/>
        <v>76.804912777940388</v>
      </c>
      <c r="G87" s="35">
        <v>44343.14</v>
      </c>
      <c r="H87" s="35">
        <f t="shared" si="8"/>
        <v>34057.71</v>
      </c>
      <c r="I87" s="35">
        <f t="shared" si="5"/>
        <v>76.804912777940388</v>
      </c>
      <c r="J87" s="37"/>
      <c r="K87" s="16"/>
      <c r="L87" s="36"/>
    </row>
    <row r="88" spans="1:12" s="32" customFormat="1" ht="46.5" customHeight="1" x14ac:dyDescent="0.25">
      <c r="A88" s="26"/>
      <c r="B88" s="27" t="s">
        <v>41</v>
      </c>
      <c r="C88" s="28"/>
      <c r="D88" s="29">
        <f>SUM(D89:D94)</f>
        <v>11739011.940000001</v>
      </c>
      <c r="E88" s="29">
        <f>SUM(E89:E94)</f>
        <v>7393765.79</v>
      </c>
      <c r="F88" s="29">
        <f t="shared" si="4"/>
        <v>62.984566569918655</v>
      </c>
      <c r="G88" s="29">
        <f>SUM(G89:G94)</f>
        <v>7774560.8899999997</v>
      </c>
      <c r="H88" s="29">
        <f>SUM(H89:H94)</f>
        <v>7393765.79</v>
      </c>
      <c r="I88" s="29">
        <f t="shared" si="5"/>
        <v>95.102037203286997</v>
      </c>
      <c r="J88" s="23"/>
      <c r="K88" s="16"/>
      <c r="L88" s="36"/>
    </row>
    <row r="89" spans="1:12" s="32" customFormat="1" x14ac:dyDescent="0.25">
      <c r="A89" s="26"/>
      <c r="B89" s="33" t="s">
        <v>21</v>
      </c>
      <c r="C89" s="34">
        <v>10101</v>
      </c>
      <c r="D89" s="35">
        <v>11511853.220000001</v>
      </c>
      <c r="E89" s="35">
        <v>7356147.7300000004</v>
      </c>
      <c r="F89" s="35">
        <f t="shared" si="4"/>
        <v>63.900638667107678</v>
      </c>
      <c r="G89" s="35">
        <v>7710733.8300000001</v>
      </c>
      <c r="H89" s="35">
        <f t="shared" ref="H89:H94" si="9">+E89</f>
        <v>7356147.7300000004</v>
      </c>
      <c r="I89" s="35">
        <f t="shared" si="5"/>
        <v>95.401396185919182</v>
      </c>
      <c r="J89" s="23"/>
      <c r="K89" s="16"/>
      <c r="L89" s="36"/>
    </row>
    <row r="90" spans="1:12" s="32" customFormat="1" ht="47.25" hidden="1" x14ac:dyDescent="0.25">
      <c r="A90" s="26"/>
      <c r="B90" s="33" t="s">
        <v>24</v>
      </c>
      <c r="C90" s="34">
        <v>10112</v>
      </c>
      <c r="D90" s="35"/>
      <c r="E90" s="35"/>
      <c r="F90" s="35" t="e">
        <f t="shared" si="4"/>
        <v>#DIV/0!</v>
      </c>
      <c r="G90" s="35"/>
      <c r="H90" s="35">
        <f t="shared" si="9"/>
        <v>0</v>
      </c>
      <c r="I90" s="35" t="e">
        <f t="shared" si="5"/>
        <v>#DIV/0!</v>
      </c>
      <c r="J90" s="23"/>
      <c r="K90" s="16"/>
      <c r="L90" s="36"/>
    </row>
    <row r="91" spans="1:12" s="32" customFormat="1" ht="47.25" hidden="1" x14ac:dyDescent="0.25">
      <c r="A91" s="26"/>
      <c r="B91" s="33" t="s">
        <v>25</v>
      </c>
      <c r="C91" s="34">
        <v>10204</v>
      </c>
      <c r="D91" s="35"/>
      <c r="E91" s="35"/>
      <c r="F91" s="35" t="e">
        <f t="shared" si="4"/>
        <v>#DIV/0!</v>
      </c>
      <c r="G91" s="35"/>
      <c r="H91" s="35">
        <f t="shared" si="9"/>
        <v>0</v>
      </c>
      <c r="I91" s="35" t="e">
        <f t="shared" si="5"/>
        <v>#DIV/0!</v>
      </c>
      <c r="J91" s="23"/>
      <c r="K91" s="16"/>
      <c r="L91" s="36"/>
    </row>
    <row r="92" spans="1:12" s="32" customFormat="1" x14ac:dyDescent="0.25">
      <c r="A92" s="26"/>
      <c r="B92" s="43" t="s">
        <v>26</v>
      </c>
      <c r="C92" s="34">
        <v>10301</v>
      </c>
      <c r="D92" s="35">
        <v>178180</v>
      </c>
      <c r="E92" s="35">
        <v>0</v>
      </c>
      <c r="F92" s="35">
        <f t="shared" si="4"/>
        <v>0</v>
      </c>
      <c r="G92" s="35">
        <v>14848.34</v>
      </c>
      <c r="H92" s="35">
        <f t="shared" si="9"/>
        <v>0</v>
      </c>
      <c r="I92" s="35">
        <f t="shared" si="5"/>
        <v>0</v>
      </c>
      <c r="J92" s="23"/>
      <c r="K92" s="16"/>
      <c r="L92" s="36"/>
    </row>
    <row r="93" spans="1:12" s="32" customFormat="1" ht="94.5" hidden="1" x14ac:dyDescent="0.25">
      <c r="A93" s="26"/>
      <c r="B93" s="33" t="s">
        <v>27</v>
      </c>
      <c r="C93" s="34">
        <v>10306</v>
      </c>
      <c r="D93" s="35"/>
      <c r="E93" s="35"/>
      <c r="F93" s="35" t="e">
        <f t="shared" si="4"/>
        <v>#DIV/0!</v>
      </c>
      <c r="G93" s="35"/>
      <c r="H93" s="35">
        <f t="shared" si="9"/>
        <v>0</v>
      </c>
      <c r="I93" s="35" t="e">
        <f t="shared" si="5"/>
        <v>#DIV/0!</v>
      </c>
      <c r="J93" s="23"/>
      <c r="K93" s="16"/>
      <c r="L93" s="36"/>
    </row>
    <row r="94" spans="1:12" ht="47.25" x14ac:dyDescent="0.25">
      <c r="A94" s="12"/>
      <c r="B94" s="33" t="s">
        <v>30</v>
      </c>
      <c r="C94" s="34">
        <v>10315</v>
      </c>
      <c r="D94" s="35">
        <v>48978.720000000001</v>
      </c>
      <c r="E94" s="35">
        <v>37618.06</v>
      </c>
      <c r="F94" s="35">
        <f t="shared" si="4"/>
        <v>76.804906293998698</v>
      </c>
      <c r="G94" s="35">
        <v>48978.720000000001</v>
      </c>
      <c r="H94" s="35">
        <f t="shared" si="9"/>
        <v>37618.06</v>
      </c>
      <c r="I94" s="35">
        <f t="shared" si="5"/>
        <v>76.804906293998698</v>
      </c>
      <c r="J94" s="30"/>
      <c r="K94" s="16"/>
      <c r="L94" s="36"/>
    </row>
    <row r="95" spans="1:12" s="32" customFormat="1" ht="47.25" customHeight="1" x14ac:dyDescent="0.25">
      <c r="A95" s="26"/>
      <c r="B95" s="27" t="s">
        <v>42</v>
      </c>
      <c r="C95" s="28"/>
      <c r="D95" s="29">
        <f>SUM(D96:D102)</f>
        <v>13893511.790000001</v>
      </c>
      <c r="E95" s="29">
        <f>SUM(E96:E102)</f>
        <v>10085225.110000001</v>
      </c>
      <c r="F95" s="29">
        <f t="shared" si="4"/>
        <v>72.589459471715031</v>
      </c>
      <c r="G95" s="29">
        <f>SUM(G96:G102)</f>
        <v>10559161.33</v>
      </c>
      <c r="H95" s="29">
        <f>SUM(H96:H102)</f>
        <v>10085225.110000001</v>
      </c>
      <c r="I95" s="29">
        <f t="shared" si="5"/>
        <v>95.511611148003936</v>
      </c>
      <c r="J95" s="23"/>
      <c r="K95" s="16"/>
      <c r="L95" s="36"/>
    </row>
    <row r="96" spans="1:12" s="32" customFormat="1" x14ac:dyDescent="0.25">
      <c r="A96" s="26"/>
      <c r="B96" s="33" t="s">
        <v>21</v>
      </c>
      <c r="C96" s="34">
        <v>10101</v>
      </c>
      <c r="D96" s="35">
        <v>13503342.810000001</v>
      </c>
      <c r="E96" s="35">
        <v>9919430.4600000009</v>
      </c>
      <c r="F96" s="35">
        <f t="shared" si="4"/>
        <v>73.45907305748095</v>
      </c>
      <c r="G96" s="35">
        <v>10377258.859999999</v>
      </c>
      <c r="H96" s="35">
        <f t="shared" ref="H96:H102" si="10">+E96</f>
        <v>9919430.4600000009</v>
      </c>
      <c r="I96" s="35">
        <f t="shared" si="5"/>
        <v>95.588156697480713</v>
      </c>
      <c r="J96" s="23"/>
      <c r="K96" s="16"/>
      <c r="L96" s="36"/>
    </row>
    <row r="97" spans="1:12" s="32" customFormat="1" ht="47.25" hidden="1" x14ac:dyDescent="0.25">
      <c r="A97" s="26"/>
      <c r="B97" s="33" t="s">
        <v>23</v>
      </c>
      <c r="C97" s="34">
        <v>10111</v>
      </c>
      <c r="D97" s="35"/>
      <c r="E97" s="35"/>
      <c r="F97" s="35" t="e">
        <f t="shared" si="4"/>
        <v>#DIV/0!</v>
      </c>
      <c r="G97" s="35"/>
      <c r="H97" s="35">
        <f t="shared" si="10"/>
        <v>0</v>
      </c>
      <c r="I97" s="35" t="e">
        <f t="shared" si="5"/>
        <v>#DIV/0!</v>
      </c>
      <c r="J97" s="23"/>
      <c r="K97" s="16"/>
      <c r="L97" s="36"/>
    </row>
    <row r="98" spans="1:12" s="32" customFormat="1" ht="47.25" hidden="1" x14ac:dyDescent="0.25">
      <c r="A98" s="26"/>
      <c r="B98" s="33" t="s">
        <v>24</v>
      </c>
      <c r="C98" s="34">
        <v>10112</v>
      </c>
      <c r="D98" s="35"/>
      <c r="E98" s="35"/>
      <c r="F98" s="35" t="e">
        <f t="shared" si="4"/>
        <v>#DIV/0!</v>
      </c>
      <c r="G98" s="35"/>
      <c r="H98" s="35">
        <f t="shared" si="10"/>
        <v>0</v>
      </c>
      <c r="I98" s="35" t="e">
        <f t="shared" si="5"/>
        <v>#DIV/0!</v>
      </c>
      <c r="J98" s="23"/>
      <c r="K98" s="16"/>
      <c r="L98" s="36"/>
    </row>
    <row r="99" spans="1:12" s="32" customFormat="1" ht="47.25" hidden="1" x14ac:dyDescent="0.25">
      <c r="A99" s="26"/>
      <c r="B99" s="33" t="s">
        <v>25</v>
      </c>
      <c r="C99" s="34">
        <v>10204</v>
      </c>
      <c r="D99" s="35"/>
      <c r="E99" s="35"/>
      <c r="F99" s="35" t="e">
        <f t="shared" si="4"/>
        <v>#DIV/0!</v>
      </c>
      <c r="G99" s="35"/>
      <c r="H99" s="35">
        <f t="shared" si="10"/>
        <v>0</v>
      </c>
      <c r="I99" s="35" t="e">
        <f t="shared" si="5"/>
        <v>#DIV/0!</v>
      </c>
      <c r="J99" s="23"/>
      <c r="K99" s="16"/>
      <c r="L99" s="36"/>
    </row>
    <row r="100" spans="1:12" s="32" customFormat="1" x14ac:dyDescent="0.25">
      <c r="A100" s="26"/>
      <c r="B100" s="33" t="s">
        <v>26</v>
      </c>
      <c r="C100" s="34">
        <v>10301</v>
      </c>
      <c r="D100" s="35">
        <v>320724</v>
      </c>
      <c r="E100" s="35">
        <v>112457.49</v>
      </c>
      <c r="F100" s="35">
        <f t="shared" si="4"/>
        <v>35.063634152729449</v>
      </c>
      <c r="G100" s="35">
        <v>112457.49</v>
      </c>
      <c r="H100" s="35">
        <f>+E100</f>
        <v>112457.49</v>
      </c>
      <c r="I100" s="35">
        <f>H100/G100*100</f>
        <v>100</v>
      </c>
      <c r="J100" s="23"/>
      <c r="K100" s="16"/>
      <c r="L100" s="36"/>
    </row>
    <row r="101" spans="1:12" s="32" customFormat="1" ht="94.5" hidden="1" x14ac:dyDescent="0.25">
      <c r="A101" s="26"/>
      <c r="B101" s="33" t="s">
        <v>27</v>
      </c>
      <c r="C101" s="34">
        <v>10306</v>
      </c>
      <c r="D101" s="35"/>
      <c r="E101" s="35"/>
      <c r="F101" s="35" t="e">
        <f t="shared" si="4"/>
        <v>#DIV/0!</v>
      </c>
      <c r="G101" s="35"/>
      <c r="H101" s="35">
        <f t="shared" si="10"/>
        <v>0</v>
      </c>
      <c r="I101" s="35" t="e">
        <f t="shared" si="5"/>
        <v>#DIV/0!</v>
      </c>
      <c r="J101" s="23"/>
      <c r="K101" s="16"/>
      <c r="L101" s="36"/>
    </row>
    <row r="102" spans="1:12" ht="47.25" x14ac:dyDescent="0.25">
      <c r="A102" s="12"/>
      <c r="B102" s="33" t="s">
        <v>30</v>
      </c>
      <c r="C102" s="34">
        <v>10315</v>
      </c>
      <c r="D102" s="35">
        <v>69444.98</v>
      </c>
      <c r="E102" s="35">
        <v>53337.16</v>
      </c>
      <c r="F102" s="35">
        <f t="shared" si="4"/>
        <v>76.804918080471779</v>
      </c>
      <c r="G102" s="35">
        <v>69444.98</v>
      </c>
      <c r="H102" s="35">
        <f t="shared" si="10"/>
        <v>53337.16</v>
      </c>
      <c r="I102" s="35">
        <f t="shared" si="5"/>
        <v>76.804918080471779</v>
      </c>
      <c r="J102" s="15"/>
      <c r="K102" s="16"/>
      <c r="L102" s="36"/>
    </row>
    <row r="103" spans="1:12" s="32" customFormat="1" ht="48.75" customHeight="1" x14ac:dyDescent="0.25">
      <c r="A103" s="26"/>
      <c r="B103" s="27" t="s">
        <v>43</v>
      </c>
      <c r="C103" s="28"/>
      <c r="D103" s="29">
        <f>SUM(D104:D110)</f>
        <v>13001907.189999999</v>
      </c>
      <c r="E103" s="29">
        <f>SUM(E104:E110)</f>
        <v>9683863.660000002</v>
      </c>
      <c r="F103" s="29">
        <f t="shared" si="4"/>
        <v>74.480332142718524</v>
      </c>
      <c r="G103" s="29">
        <f>SUM(G104:G110)</f>
        <v>9857563.25</v>
      </c>
      <c r="H103" s="29">
        <f>SUM(H104:H110)</f>
        <v>9683863.660000002</v>
      </c>
      <c r="I103" s="29">
        <f t="shared" si="5"/>
        <v>98.237905397157888</v>
      </c>
      <c r="J103" s="23"/>
      <c r="K103" s="16"/>
      <c r="L103" s="36"/>
    </row>
    <row r="104" spans="1:12" x14ac:dyDescent="0.25">
      <c r="A104" s="12"/>
      <c r="B104" s="33" t="s">
        <v>21</v>
      </c>
      <c r="C104" s="34">
        <v>10101</v>
      </c>
      <c r="D104" s="35">
        <v>10104961.91</v>
      </c>
      <c r="E104" s="35">
        <v>6969895.1900000004</v>
      </c>
      <c r="F104" s="35">
        <f t="shared" si="4"/>
        <v>68.974977363373355</v>
      </c>
      <c r="G104" s="35">
        <v>7073465.3200000003</v>
      </c>
      <c r="H104" s="35">
        <f t="shared" ref="H104:H110" si="11">+E104</f>
        <v>6969895.1900000004</v>
      </c>
      <c r="I104" s="35">
        <f t="shared" si="5"/>
        <v>98.535793627104411</v>
      </c>
      <c r="J104" s="30"/>
      <c r="K104" s="16"/>
      <c r="L104" s="36"/>
    </row>
    <row r="105" spans="1:12" ht="47.25" x14ac:dyDescent="0.25">
      <c r="A105" s="12"/>
      <c r="B105" s="33" t="s">
        <v>23</v>
      </c>
      <c r="C105" s="34">
        <v>10111</v>
      </c>
      <c r="D105" s="35">
        <v>33269</v>
      </c>
      <c r="E105" s="35">
        <v>33269</v>
      </c>
      <c r="F105" s="35">
        <f t="shared" si="4"/>
        <v>100</v>
      </c>
      <c r="G105" s="35">
        <v>33269</v>
      </c>
      <c r="H105" s="35">
        <f t="shared" si="11"/>
        <v>33269</v>
      </c>
      <c r="I105" s="35">
        <f t="shared" si="5"/>
        <v>100</v>
      </c>
      <c r="J105" s="30"/>
      <c r="K105" s="16"/>
      <c r="L105" s="36"/>
    </row>
    <row r="106" spans="1:12" ht="47.25" x14ac:dyDescent="0.25">
      <c r="A106" s="12"/>
      <c r="B106" s="33" t="s">
        <v>24</v>
      </c>
      <c r="C106" s="34">
        <v>10112</v>
      </c>
      <c r="D106" s="35">
        <v>817752.15</v>
      </c>
      <c r="E106" s="35">
        <v>817752.15</v>
      </c>
      <c r="F106" s="35">
        <f t="shared" si="4"/>
        <v>100</v>
      </c>
      <c r="G106" s="35">
        <v>817752.15</v>
      </c>
      <c r="H106" s="35">
        <f t="shared" si="11"/>
        <v>817752.15</v>
      </c>
      <c r="I106" s="35">
        <f t="shared" si="5"/>
        <v>100</v>
      </c>
      <c r="J106" s="30"/>
      <c r="K106" s="16"/>
      <c r="L106" s="36"/>
    </row>
    <row r="107" spans="1:12" ht="47.25" x14ac:dyDescent="0.25">
      <c r="A107" s="12"/>
      <c r="B107" s="33" t="s">
        <v>25</v>
      </c>
      <c r="C107" s="34">
        <v>10204</v>
      </c>
      <c r="D107" s="35">
        <v>82900</v>
      </c>
      <c r="E107" s="35">
        <v>82900</v>
      </c>
      <c r="F107" s="35">
        <f t="shared" si="4"/>
        <v>100</v>
      </c>
      <c r="G107" s="35">
        <v>82900</v>
      </c>
      <c r="H107" s="35">
        <f t="shared" si="11"/>
        <v>82900</v>
      </c>
      <c r="I107" s="35">
        <f t="shared" si="5"/>
        <v>100</v>
      </c>
      <c r="J107" s="30"/>
      <c r="K107" s="16"/>
      <c r="L107" s="36"/>
    </row>
    <row r="108" spans="1:12" x14ac:dyDescent="0.25">
      <c r="A108" s="12"/>
      <c r="B108" s="33" t="s">
        <v>26</v>
      </c>
      <c r="C108" s="34">
        <v>10301</v>
      </c>
      <c r="D108" s="35">
        <v>178180</v>
      </c>
      <c r="E108" s="35">
        <v>0</v>
      </c>
      <c r="F108" s="35">
        <f t="shared" si="4"/>
        <v>0</v>
      </c>
      <c r="G108" s="35">
        <v>65332.65</v>
      </c>
      <c r="H108" s="35">
        <f t="shared" si="11"/>
        <v>0</v>
      </c>
      <c r="I108" s="35">
        <f>H108/G108*100</f>
        <v>0</v>
      </c>
      <c r="J108" s="30"/>
      <c r="K108" s="16"/>
      <c r="L108" s="36"/>
    </row>
    <row r="109" spans="1:12" ht="94.5" x14ac:dyDescent="0.25">
      <c r="A109" s="12"/>
      <c r="B109" s="33" t="s">
        <v>27</v>
      </c>
      <c r="C109" s="34">
        <v>10306</v>
      </c>
      <c r="D109" s="35">
        <v>1730658.84</v>
      </c>
      <c r="E109" s="35">
        <v>1730658.84</v>
      </c>
      <c r="F109" s="35">
        <f t="shared" si="4"/>
        <v>100</v>
      </c>
      <c r="G109" s="35">
        <v>1730658.84</v>
      </c>
      <c r="H109" s="35">
        <f t="shared" si="11"/>
        <v>1730658.84</v>
      </c>
      <c r="I109" s="35">
        <f>H109/G109*100</f>
        <v>100</v>
      </c>
      <c r="J109" s="30"/>
      <c r="K109" s="16"/>
      <c r="L109" s="36"/>
    </row>
    <row r="110" spans="1:12" ht="47.25" x14ac:dyDescent="0.25">
      <c r="A110" s="38"/>
      <c r="B110" s="39" t="s">
        <v>30</v>
      </c>
      <c r="C110" s="40">
        <v>10315</v>
      </c>
      <c r="D110" s="35">
        <v>54185.29</v>
      </c>
      <c r="E110" s="35">
        <v>49388.480000000003</v>
      </c>
      <c r="F110" s="35">
        <f t="shared" si="4"/>
        <v>91.147394431219254</v>
      </c>
      <c r="G110" s="35">
        <v>54185.29</v>
      </c>
      <c r="H110" s="35">
        <f t="shared" si="11"/>
        <v>49388.480000000003</v>
      </c>
      <c r="I110" s="35">
        <f>H110/G110*100</f>
        <v>91.147394431219254</v>
      </c>
      <c r="J110" s="30"/>
      <c r="K110" s="16"/>
      <c r="L110" s="36"/>
    </row>
    <row r="111" spans="1:12" s="32" customFormat="1" ht="47.25" customHeight="1" x14ac:dyDescent="0.25">
      <c r="A111" s="26"/>
      <c r="B111" s="27" t="s">
        <v>44</v>
      </c>
      <c r="C111" s="28"/>
      <c r="D111" s="29">
        <f>SUM(D112:D117)</f>
        <v>21077797.449999999</v>
      </c>
      <c r="E111" s="29">
        <f>SUM(E112:E117)</f>
        <v>9322578.629999999</v>
      </c>
      <c r="F111" s="29">
        <f t="shared" si="4"/>
        <v>44.229377628828097</v>
      </c>
      <c r="G111" s="29">
        <f>SUM(G112:G117)</f>
        <v>10348621.159999998</v>
      </c>
      <c r="H111" s="29">
        <f>SUM(H112:H117)</f>
        <v>9322578.629999999</v>
      </c>
      <c r="I111" s="29">
        <f t="shared" si="5"/>
        <v>90.085224745051946</v>
      </c>
      <c r="J111" s="23"/>
      <c r="K111" s="16"/>
      <c r="L111" s="36"/>
    </row>
    <row r="112" spans="1:12" x14ac:dyDescent="0.25">
      <c r="A112" s="12"/>
      <c r="B112" s="33" t="s">
        <v>21</v>
      </c>
      <c r="C112" s="34">
        <v>10101</v>
      </c>
      <c r="D112" s="35">
        <v>20605305.079999998</v>
      </c>
      <c r="E112" s="35">
        <v>9040978.6099999994</v>
      </c>
      <c r="F112" s="35">
        <f t="shared" si="4"/>
        <v>43.876946130612694</v>
      </c>
      <c r="G112" s="35">
        <v>10022645.42</v>
      </c>
      <c r="H112" s="35">
        <f t="shared" ref="H112:H117" si="12">+E112</f>
        <v>9040978.6099999994</v>
      </c>
      <c r="I112" s="35">
        <f t="shared" si="5"/>
        <v>90.205511929603915</v>
      </c>
      <c r="J112" s="15"/>
      <c r="K112" s="16"/>
      <c r="L112" s="36"/>
    </row>
    <row r="113" spans="1:12" ht="47.25" hidden="1" x14ac:dyDescent="0.25">
      <c r="A113" s="12"/>
      <c r="B113" s="33" t="s">
        <v>24</v>
      </c>
      <c r="C113" s="34">
        <v>10112</v>
      </c>
      <c r="D113" s="35"/>
      <c r="E113" s="35"/>
      <c r="F113" s="35" t="e">
        <f t="shared" si="4"/>
        <v>#DIV/0!</v>
      </c>
      <c r="G113" s="35"/>
      <c r="H113" s="35">
        <f t="shared" si="12"/>
        <v>0</v>
      </c>
      <c r="I113" s="35" t="e">
        <f t="shared" si="5"/>
        <v>#DIV/0!</v>
      </c>
      <c r="J113" s="15"/>
      <c r="K113" s="16"/>
      <c r="L113" s="36"/>
    </row>
    <row r="114" spans="1:12" ht="47.25" x14ac:dyDescent="0.25">
      <c r="A114" s="12"/>
      <c r="B114" s="33" t="s">
        <v>25</v>
      </c>
      <c r="C114" s="34">
        <v>10204</v>
      </c>
      <c r="D114" s="35">
        <v>50000</v>
      </c>
      <c r="E114" s="35"/>
      <c r="F114" s="35">
        <f t="shared" si="4"/>
        <v>0</v>
      </c>
      <c r="G114" s="35"/>
      <c r="H114" s="35">
        <f t="shared" si="12"/>
        <v>0</v>
      </c>
      <c r="I114" s="35">
        <v>0</v>
      </c>
      <c r="J114" s="15"/>
      <c r="K114" s="16"/>
      <c r="L114" s="36"/>
    </row>
    <row r="115" spans="1:12" x14ac:dyDescent="0.25">
      <c r="A115" s="12"/>
      <c r="B115" s="33" t="s">
        <v>26</v>
      </c>
      <c r="C115" s="34">
        <v>10301</v>
      </c>
      <c r="D115" s="35">
        <v>356360</v>
      </c>
      <c r="E115" s="35">
        <v>230807.11</v>
      </c>
      <c r="F115" s="35">
        <f t="shared" si="4"/>
        <v>64.76796217308339</v>
      </c>
      <c r="G115" s="35">
        <v>259843.37</v>
      </c>
      <c r="H115" s="35">
        <f t="shared" si="12"/>
        <v>230807.11</v>
      </c>
      <c r="I115" s="35">
        <f>H115/G115*100</f>
        <v>88.825475901116889</v>
      </c>
      <c r="J115" s="15"/>
      <c r="K115" s="16"/>
      <c r="L115" s="36"/>
    </row>
    <row r="116" spans="1:12" ht="94.5" hidden="1" x14ac:dyDescent="0.25">
      <c r="A116" s="12"/>
      <c r="B116" s="33" t="s">
        <v>27</v>
      </c>
      <c r="C116" s="34">
        <v>10306</v>
      </c>
      <c r="D116" s="35"/>
      <c r="E116" s="35"/>
      <c r="F116" s="35" t="e">
        <f t="shared" si="4"/>
        <v>#DIV/0!</v>
      </c>
      <c r="G116" s="35"/>
      <c r="H116" s="35">
        <f t="shared" si="12"/>
        <v>0</v>
      </c>
      <c r="I116" s="35" t="e">
        <f t="shared" si="5"/>
        <v>#DIV/0!</v>
      </c>
      <c r="J116" s="15"/>
      <c r="K116" s="16"/>
      <c r="L116" s="36"/>
    </row>
    <row r="117" spans="1:12" ht="47.25" x14ac:dyDescent="0.25">
      <c r="A117" s="12"/>
      <c r="B117" s="33" t="s">
        <v>30</v>
      </c>
      <c r="C117" s="34">
        <v>10315</v>
      </c>
      <c r="D117" s="35">
        <v>66132.37</v>
      </c>
      <c r="E117" s="35">
        <v>50792.91</v>
      </c>
      <c r="F117" s="35">
        <f t="shared" si="4"/>
        <v>76.804914144162694</v>
      </c>
      <c r="G117" s="35">
        <v>66132.37</v>
      </c>
      <c r="H117" s="35">
        <f t="shared" si="12"/>
        <v>50792.91</v>
      </c>
      <c r="I117" s="35">
        <f>H117/G117*100</f>
        <v>76.804914144162694</v>
      </c>
      <c r="J117" s="30"/>
      <c r="K117" s="16"/>
      <c r="L117" s="36"/>
    </row>
    <row r="118" spans="1:12" s="32" customFormat="1" ht="49.5" customHeight="1" x14ac:dyDescent="0.25">
      <c r="A118" s="26"/>
      <c r="B118" s="27" t="s">
        <v>45</v>
      </c>
      <c r="C118" s="28"/>
      <c r="D118" s="29">
        <f>SUM(D119:D125)</f>
        <v>13516229.540000001</v>
      </c>
      <c r="E118" s="29">
        <f>SUM(E119:E125)</f>
        <v>9631464.1799999997</v>
      </c>
      <c r="F118" s="29">
        <f t="shared" si="4"/>
        <v>71.258512971362279</v>
      </c>
      <c r="G118" s="29">
        <f>SUM(G119:G125)</f>
        <v>10348101.140000002</v>
      </c>
      <c r="H118" s="29">
        <f>SUM(H119:H125)</f>
        <v>9631464.1799999997</v>
      </c>
      <c r="I118" s="29">
        <f t="shared" si="5"/>
        <v>93.074700852798173</v>
      </c>
      <c r="J118" s="23"/>
      <c r="K118" s="16"/>
      <c r="L118" s="36"/>
    </row>
    <row r="119" spans="1:12" s="32" customFormat="1" x14ac:dyDescent="0.25">
      <c r="A119" s="26"/>
      <c r="B119" s="33" t="s">
        <v>21</v>
      </c>
      <c r="C119" s="34">
        <v>10101</v>
      </c>
      <c r="D119" s="35">
        <v>13292872.83</v>
      </c>
      <c r="E119" s="35">
        <v>9503926.5800000001</v>
      </c>
      <c r="F119" s="35">
        <f t="shared" si="4"/>
        <v>71.496407898758179</v>
      </c>
      <c r="G119" s="35">
        <v>10181316.380000001</v>
      </c>
      <c r="H119" s="35">
        <f t="shared" ref="H119:H125" si="13">+E119</f>
        <v>9503926.5800000001</v>
      </c>
      <c r="I119" s="35">
        <f t="shared" si="5"/>
        <v>93.346736564137686</v>
      </c>
      <c r="J119" s="23"/>
      <c r="K119" s="16"/>
      <c r="L119" s="36"/>
    </row>
    <row r="120" spans="1:12" s="32" customFormat="1" ht="47.25" hidden="1" x14ac:dyDescent="0.25">
      <c r="A120" s="26"/>
      <c r="B120" s="33" t="s">
        <v>23</v>
      </c>
      <c r="C120" s="34">
        <v>10111</v>
      </c>
      <c r="D120" s="35"/>
      <c r="E120" s="35"/>
      <c r="F120" s="35" t="e">
        <f t="shared" si="4"/>
        <v>#DIV/0!</v>
      </c>
      <c r="G120" s="35"/>
      <c r="H120" s="35">
        <f t="shared" si="13"/>
        <v>0</v>
      </c>
      <c r="I120" s="35" t="e">
        <f t="shared" si="5"/>
        <v>#DIV/0!</v>
      </c>
      <c r="J120" s="23"/>
      <c r="K120" s="16"/>
      <c r="L120" s="36"/>
    </row>
    <row r="121" spans="1:12" s="32" customFormat="1" ht="47.25" hidden="1" x14ac:dyDescent="0.25">
      <c r="A121" s="26"/>
      <c r="B121" s="33" t="s">
        <v>24</v>
      </c>
      <c r="C121" s="34">
        <v>10112</v>
      </c>
      <c r="D121" s="35"/>
      <c r="E121" s="35"/>
      <c r="F121" s="35" t="e">
        <f t="shared" si="4"/>
        <v>#DIV/0!</v>
      </c>
      <c r="G121" s="35"/>
      <c r="H121" s="35">
        <f t="shared" si="13"/>
        <v>0</v>
      </c>
      <c r="I121" s="35" t="e">
        <f t="shared" si="5"/>
        <v>#DIV/0!</v>
      </c>
      <c r="J121" s="23"/>
      <c r="K121" s="16"/>
      <c r="L121" s="36"/>
    </row>
    <row r="122" spans="1:12" s="32" customFormat="1" ht="47.25" hidden="1" x14ac:dyDescent="0.25">
      <c r="A122" s="26"/>
      <c r="B122" s="33" t="s">
        <v>25</v>
      </c>
      <c r="C122" s="34">
        <v>10204</v>
      </c>
      <c r="D122" s="35"/>
      <c r="E122" s="35"/>
      <c r="F122" s="35" t="e">
        <f t="shared" si="4"/>
        <v>#DIV/0!</v>
      </c>
      <c r="G122" s="35"/>
      <c r="H122" s="35">
        <f>+E122</f>
        <v>0</v>
      </c>
      <c r="I122" s="35" t="e">
        <f t="shared" si="5"/>
        <v>#DIV/0!</v>
      </c>
      <c r="J122" s="23"/>
      <c r="K122" s="16"/>
      <c r="L122" s="36"/>
    </row>
    <row r="123" spans="1:12" s="32" customFormat="1" x14ac:dyDescent="0.25">
      <c r="A123" s="26"/>
      <c r="B123" s="33" t="s">
        <v>26</v>
      </c>
      <c r="C123" s="34">
        <v>10301</v>
      </c>
      <c r="D123" s="35">
        <v>178180</v>
      </c>
      <c r="E123" s="35">
        <v>92839.67</v>
      </c>
      <c r="F123" s="35">
        <f t="shared" si="4"/>
        <v>52.104428106409252</v>
      </c>
      <c r="G123" s="35">
        <v>121608.05</v>
      </c>
      <c r="H123" s="35">
        <f>+E123</f>
        <v>92839.67</v>
      </c>
      <c r="I123" s="35">
        <f>H123/G123*100</f>
        <v>76.34335884836571</v>
      </c>
      <c r="J123" s="23"/>
      <c r="K123" s="16"/>
      <c r="L123" s="36"/>
    </row>
    <row r="124" spans="1:12" ht="94.5" hidden="1" x14ac:dyDescent="0.25">
      <c r="A124" s="12"/>
      <c r="B124" s="33" t="s">
        <v>27</v>
      </c>
      <c r="C124" s="34">
        <v>10306</v>
      </c>
      <c r="D124" s="35"/>
      <c r="E124" s="35"/>
      <c r="F124" s="35" t="e">
        <f t="shared" si="4"/>
        <v>#DIV/0!</v>
      </c>
      <c r="G124" s="35"/>
      <c r="H124" s="35">
        <f t="shared" si="13"/>
        <v>0</v>
      </c>
      <c r="I124" s="35" t="e">
        <f t="shared" si="5"/>
        <v>#DIV/0!</v>
      </c>
      <c r="J124" s="15"/>
      <c r="K124" s="16"/>
      <c r="L124" s="36"/>
    </row>
    <row r="125" spans="1:12" ht="47.25" x14ac:dyDescent="0.25">
      <c r="A125" s="12"/>
      <c r="B125" s="33" t="s">
        <v>30</v>
      </c>
      <c r="C125" s="42">
        <v>10315</v>
      </c>
      <c r="D125" s="35">
        <v>45176.71</v>
      </c>
      <c r="E125" s="35">
        <v>34697.93</v>
      </c>
      <c r="F125" s="35">
        <f t="shared" si="4"/>
        <v>76.804906776079974</v>
      </c>
      <c r="G125" s="35">
        <v>45176.71</v>
      </c>
      <c r="H125" s="35">
        <f t="shared" si="13"/>
        <v>34697.93</v>
      </c>
      <c r="I125" s="35">
        <f>H125/G125*100</f>
        <v>76.804906776079974</v>
      </c>
      <c r="J125" s="15"/>
      <c r="K125" s="16"/>
      <c r="L125" s="36"/>
    </row>
    <row r="126" spans="1:12" s="32" customFormat="1" ht="47.25" customHeight="1" x14ac:dyDescent="0.25">
      <c r="A126" s="26"/>
      <c r="B126" s="27" t="s">
        <v>46</v>
      </c>
      <c r="C126" s="28"/>
      <c r="D126" s="29">
        <f>SUM(D127:D133)</f>
        <v>8569483.8900000006</v>
      </c>
      <c r="E126" s="29">
        <f>SUM(E127:E133)</f>
        <v>6167919.0999999996</v>
      </c>
      <c r="F126" s="29">
        <f t="shared" si="4"/>
        <v>71.97538590623337</v>
      </c>
      <c r="G126" s="29">
        <f>SUM(G127:G133)</f>
        <v>6457740.21</v>
      </c>
      <c r="H126" s="29">
        <f>SUM(H127:H133)</f>
        <v>6167919.0999999996</v>
      </c>
      <c r="I126" s="29">
        <f t="shared" si="5"/>
        <v>95.512035161290569</v>
      </c>
      <c r="J126" s="23"/>
      <c r="K126" s="16"/>
      <c r="L126" s="36"/>
    </row>
    <row r="127" spans="1:12" s="32" customFormat="1" x14ac:dyDescent="0.25">
      <c r="A127" s="26"/>
      <c r="B127" s="33" t="s">
        <v>21</v>
      </c>
      <c r="C127" s="34">
        <v>10101</v>
      </c>
      <c r="D127" s="35">
        <v>8292424.7800000003</v>
      </c>
      <c r="E127" s="35">
        <v>5999320.9800000004</v>
      </c>
      <c r="F127" s="35">
        <f t="shared" si="4"/>
        <v>72.347005118085619</v>
      </c>
      <c r="G127" s="35">
        <v>6277804.54</v>
      </c>
      <c r="H127" s="35">
        <f t="shared" ref="H127:H133" si="14">+E127</f>
        <v>5999320.9800000004</v>
      </c>
      <c r="I127" s="35">
        <f t="shared" si="5"/>
        <v>95.563997600982972</v>
      </c>
      <c r="J127" s="23"/>
      <c r="K127" s="16"/>
      <c r="L127" s="36"/>
    </row>
    <row r="128" spans="1:12" s="32" customFormat="1" ht="48" hidden="1" customHeight="1" x14ac:dyDescent="0.25">
      <c r="A128" s="26"/>
      <c r="B128" s="33" t="s">
        <v>24</v>
      </c>
      <c r="C128" s="34">
        <v>10112</v>
      </c>
      <c r="D128" s="35"/>
      <c r="E128" s="35"/>
      <c r="F128" s="35" t="e">
        <f t="shared" si="4"/>
        <v>#DIV/0!</v>
      </c>
      <c r="G128" s="35"/>
      <c r="H128" s="35">
        <f t="shared" si="14"/>
        <v>0</v>
      </c>
      <c r="I128" s="35" t="e">
        <f t="shared" si="5"/>
        <v>#DIV/0!</v>
      </c>
      <c r="J128" s="23"/>
      <c r="K128" s="16"/>
      <c r="L128" s="36"/>
    </row>
    <row r="129" spans="1:12" s="32" customFormat="1" ht="48" hidden="1" customHeight="1" x14ac:dyDescent="0.25">
      <c r="A129" s="26"/>
      <c r="B129" s="33" t="s">
        <v>25</v>
      </c>
      <c r="C129" s="34">
        <v>10204</v>
      </c>
      <c r="D129" s="35"/>
      <c r="E129" s="35"/>
      <c r="F129" s="35" t="e">
        <f t="shared" si="4"/>
        <v>#DIV/0!</v>
      </c>
      <c r="G129" s="35"/>
      <c r="H129" s="35">
        <f t="shared" si="14"/>
        <v>0</v>
      </c>
      <c r="I129" s="35" t="e">
        <f t="shared" si="5"/>
        <v>#DIV/0!</v>
      </c>
      <c r="J129" s="23"/>
      <c r="K129" s="16"/>
      <c r="L129" s="36"/>
    </row>
    <row r="130" spans="1:12" s="32" customFormat="1" ht="48" customHeight="1" x14ac:dyDescent="0.25">
      <c r="A130" s="26"/>
      <c r="B130" s="33" t="s">
        <v>34</v>
      </c>
      <c r="C130" s="34">
        <v>10205</v>
      </c>
      <c r="D130" s="35">
        <v>50000</v>
      </c>
      <c r="E130" s="35"/>
      <c r="F130" s="35">
        <f t="shared" si="4"/>
        <v>0</v>
      </c>
      <c r="G130" s="35"/>
      <c r="H130" s="35">
        <f>+E130</f>
        <v>0</v>
      </c>
      <c r="I130" s="35">
        <v>0</v>
      </c>
      <c r="J130" s="23"/>
      <c r="K130" s="16"/>
      <c r="L130" s="36"/>
    </row>
    <row r="131" spans="1:12" s="32" customFormat="1" x14ac:dyDescent="0.25">
      <c r="A131" s="26"/>
      <c r="B131" s="33" t="s">
        <v>26</v>
      </c>
      <c r="C131" s="34">
        <v>10301</v>
      </c>
      <c r="D131" s="35">
        <v>178180</v>
      </c>
      <c r="E131" s="35">
        <v>131056.56</v>
      </c>
      <c r="F131" s="35">
        <f t="shared" si="4"/>
        <v>73.552901560219993</v>
      </c>
      <c r="G131" s="35">
        <v>131056.56</v>
      </c>
      <c r="H131" s="35">
        <f t="shared" si="14"/>
        <v>131056.56</v>
      </c>
      <c r="I131" s="35">
        <f>H131/G131*100</f>
        <v>100</v>
      </c>
      <c r="J131" s="23"/>
      <c r="K131" s="16"/>
      <c r="L131" s="36"/>
    </row>
    <row r="132" spans="1:12" ht="48" hidden="1" customHeight="1" x14ac:dyDescent="0.25">
      <c r="A132" s="12"/>
      <c r="B132" s="33" t="s">
        <v>27</v>
      </c>
      <c r="C132" s="34">
        <v>10306</v>
      </c>
      <c r="D132" s="35"/>
      <c r="E132" s="35"/>
      <c r="F132" s="35" t="e">
        <f t="shared" si="4"/>
        <v>#DIV/0!</v>
      </c>
      <c r="G132" s="35"/>
      <c r="H132" s="35">
        <f t="shared" si="14"/>
        <v>0</v>
      </c>
      <c r="I132" s="35" t="e">
        <f t="shared" si="5"/>
        <v>#DIV/0!</v>
      </c>
      <c r="J132" s="30"/>
      <c r="K132" s="16"/>
      <c r="L132" s="36"/>
    </row>
    <row r="133" spans="1:12" ht="48" customHeight="1" x14ac:dyDescent="0.25">
      <c r="A133" s="38"/>
      <c r="B133" s="33" t="s">
        <v>30</v>
      </c>
      <c r="C133" s="42">
        <v>10315</v>
      </c>
      <c r="D133" s="35">
        <v>48879.11</v>
      </c>
      <c r="E133" s="35">
        <v>37541.56</v>
      </c>
      <c r="F133" s="35">
        <f t="shared" si="4"/>
        <v>76.804917274475741</v>
      </c>
      <c r="G133" s="35">
        <v>48879.11</v>
      </c>
      <c r="H133" s="35">
        <f t="shared" si="14"/>
        <v>37541.56</v>
      </c>
      <c r="I133" s="35">
        <f>H133/G133*100</f>
        <v>76.804917274475741</v>
      </c>
      <c r="J133" s="30"/>
      <c r="K133" s="16"/>
      <c r="L133" s="36"/>
    </row>
    <row r="134" spans="1:12" s="32" customFormat="1" ht="48" customHeight="1" x14ac:dyDescent="0.25">
      <c r="A134" s="26"/>
      <c r="B134" s="27" t="s">
        <v>47</v>
      </c>
      <c r="C134" s="28"/>
      <c r="D134" s="29">
        <f>SUM(D135:D141)</f>
        <v>11681505</v>
      </c>
      <c r="E134" s="29">
        <f>SUM(E135:E141)</f>
        <v>8372533.9399999995</v>
      </c>
      <c r="F134" s="29">
        <f t="shared" si="4"/>
        <v>71.67341827957955</v>
      </c>
      <c r="G134" s="29">
        <f>SUM(G135:G141)</f>
        <v>8687843.3399999999</v>
      </c>
      <c r="H134" s="29">
        <f>SUM(H135:H141)</f>
        <v>8372533.9399999995</v>
      </c>
      <c r="I134" s="29">
        <f t="shared" si="5"/>
        <v>96.370682715372254</v>
      </c>
      <c r="J134" s="23"/>
      <c r="K134" s="16"/>
      <c r="L134" s="36"/>
    </row>
    <row r="135" spans="1:12" x14ac:dyDescent="0.25">
      <c r="A135" s="12"/>
      <c r="B135" s="33" t="s">
        <v>21</v>
      </c>
      <c r="C135" s="34">
        <v>10101</v>
      </c>
      <c r="D135" s="35">
        <v>11424672.75</v>
      </c>
      <c r="E135" s="35">
        <v>8227441.3300000001</v>
      </c>
      <c r="F135" s="35">
        <f t="shared" si="4"/>
        <v>72.014678319779449</v>
      </c>
      <c r="G135" s="35">
        <v>8498373.0399999991</v>
      </c>
      <c r="H135" s="35">
        <f t="shared" ref="H135:H141" si="15">+E135</f>
        <v>8227441.3300000001</v>
      </c>
      <c r="I135" s="35">
        <f t="shared" si="5"/>
        <v>96.811957903886054</v>
      </c>
      <c r="J135" s="15"/>
      <c r="K135" s="16"/>
      <c r="L135" s="36"/>
    </row>
    <row r="136" spans="1:12" ht="47.25" hidden="1" x14ac:dyDescent="0.25">
      <c r="A136" s="12"/>
      <c r="B136" s="33" t="s">
        <v>23</v>
      </c>
      <c r="C136" s="34">
        <v>10111</v>
      </c>
      <c r="D136" s="35"/>
      <c r="E136" s="35"/>
      <c r="F136" s="35" t="e">
        <f t="shared" si="4"/>
        <v>#DIV/0!</v>
      </c>
      <c r="G136" s="35"/>
      <c r="H136" s="35">
        <f t="shared" si="15"/>
        <v>0</v>
      </c>
      <c r="I136" s="35" t="e">
        <f t="shared" si="5"/>
        <v>#DIV/0!</v>
      </c>
      <c r="J136" s="15"/>
      <c r="K136" s="16"/>
      <c r="L136" s="36"/>
    </row>
    <row r="137" spans="1:12" ht="47.25" hidden="1" x14ac:dyDescent="0.25">
      <c r="A137" s="12"/>
      <c r="B137" s="33" t="s">
        <v>24</v>
      </c>
      <c r="C137" s="34">
        <v>10112</v>
      </c>
      <c r="D137" s="35"/>
      <c r="E137" s="35"/>
      <c r="F137" s="35" t="e">
        <f t="shared" si="4"/>
        <v>#DIV/0!</v>
      </c>
      <c r="G137" s="35"/>
      <c r="H137" s="35">
        <f t="shared" si="15"/>
        <v>0</v>
      </c>
      <c r="I137" s="35" t="e">
        <f t="shared" si="5"/>
        <v>#DIV/0!</v>
      </c>
      <c r="J137" s="15"/>
      <c r="K137" s="16"/>
      <c r="L137" s="36"/>
    </row>
    <row r="138" spans="1:12" ht="47.25" hidden="1" x14ac:dyDescent="0.25">
      <c r="A138" s="12"/>
      <c r="B138" s="33" t="s">
        <v>25</v>
      </c>
      <c r="C138" s="34">
        <v>10204</v>
      </c>
      <c r="D138" s="35"/>
      <c r="E138" s="35"/>
      <c r="F138" s="35" t="e">
        <f t="shared" si="4"/>
        <v>#DIV/0!</v>
      </c>
      <c r="G138" s="35"/>
      <c r="H138" s="35">
        <f t="shared" si="15"/>
        <v>0</v>
      </c>
      <c r="I138" s="35" t="e">
        <f>H138/G138*100</f>
        <v>#DIV/0!</v>
      </c>
      <c r="J138" s="15"/>
      <c r="K138" s="16"/>
      <c r="L138" s="36"/>
    </row>
    <row r="139" spans="1:12" x14ac:dyDescent="0.25">
      <c r="A139" s="12"/>
      <c r="B139" s="33" t="s">
        <v>26</v>
      </c>
      <c r="C139" s="34">
        <v>10301</v>
      </c>
      <c r="D139" s="35">
        <v>213816</v>
      </c>
      <c r="E139" s="35">
        <v>112054.02</v>
      </c>
      <c r="F139" s="35">
        <f t="shared" si="4"/>
        <v>52.406751599506116</v>
      </c>
      <c r="G139" s="35">
        <v>146454.04999999999</v>
      </c>
      <c r="H139" s="35">
        <f>+E139</f>
        <v>112054.02</v>
      </c>
      <c r="I139" s="35">
        <f>H139/G139*100</f>
        <v>76.511383604618658</v>
      </c>
      <c r="J139" s="15"/>
      <c r="K139" s="16"/>
      <c r="L139" s="36"/>
    </row>
    <row r="140" spans="1:12" ht="94.5" hidden="1" x14ac:dyDescent="0.25">
      <c r="A140" s="12"/>
      <c r="B140" s="33" t="s">
        <v>27</v>
      </c>
      <c r="C140" s="34">
        <v>10306</v>
      </c>
      <c r="D140" s="35"/>
      <c r="E140" s="35"/>
      <c r="F140" s="35" t="e">
        <f t="shared" si="4"/>
        <v>#DIV/0!</v>
      </c>
      <c r="G140" s="35"/>
      <c r="H140" s="35">
        <f t="shared" si="15"/>
        <v>0</v>
      </c>
      <c r="I140" s="35" t="e">
        <f t="shared" si="5"/>
        <v>#DIV/0!</v>
      </c>
      <c r="J140" s="15"/>
      <c r="K140" s="16"/>
      <c r="L140" s="36"/>
    </row>
    <row r="141" spans="1:12" ht="47.25" x14ac:dyDescent="0.25">
      <c r="A141" s="38"/>
      <c r="B141" s="33" t="s">
        <v>30</v>
      </c>
      <c r="C141" s="42">
        <v>10315</v>
      </c>
      <c r="D141" s="35">
        <v>43016.25</v>
      </c>
      <c r="E141" s="35">
        <v>33038.589999999997</v>
      </c>
      <c r="F141" s="35">
        <f t="shared" si="4"/>
        <v>76.804905123063946</v>
      </c>
      <c r="G141" s="35">
        <v>43016.25</v>
      </c>
      <c r="H141" s="35">
        <f t="shared" si="15"/>
        <v>33038.589999999997</v>
      </c>
      <c r="I141" s="35">
        <f>H141/G141*100</f>
        <v>76.804905123063946</v>
      </c>
      <c r="J141" s="15"/>
      <c r="K141" s="16"/>
      <c r="L141" s="36"/>
    </row>
    <row r="142" spans="1:12" s="32" customFormat="1" ht="46.5" customHeight="1" x14ac:dyDescent="0.25">
      <c r="A142" s="26"/>
      <c r="B142" s="27" t="s">
        <v>48</v>
      </c>
      <c r="C142" s="28"/>
      <c r="D142" s="29">
        <f>SUM(D143:D148)</f>
        <v>14941916.619999999</v>
      </c>
      <c r="E142" s="29">
        <f>SUM(E143:E148)</f>
        <v>7113373.8800000008</v>
      </c>
      <c r="F142" s="29">
        <f t="shared" si="4"/>
        <v>47.606836933346514</v>
      </c>
      <c r="G142" s="29">
        <f>SUM(G143:G148)</f>
        <v>10647554.34</v>
      </c>
      <c r="H142" s="29">
        <f>SUM(H143:H148)</f>
        <v>7113373.8800000008</v>
      </c>
      <c r="I142" s="29">
        <f t="shared" si="5"/>
        <v>66.80758466079827</v>
      </c>
      <c r="J142" s="30"/>
      <c r="K142" s="16"/>
      <c r="L142" s="36"/>
    </row>
    <row r="143" spans="1:12" s="32" customFormat="1" x14ac:dyDescent="0.25">
      <c r="A143" s="26"/>
      <c r="B143" s="33" t="s">
        <v>21</v>
      </c>
      <c r="C143" s="34">
        <v>10101</v>
      </c>
      <c r="D143" s="35">
        <v>9980499.1999999993</v>
      </c>
      <c r="E143" s="35">
        <v>6973050.4900000002</v>
      </c>
      <c r="F143" s="35">
        <f t="shared" si="4"/>
        <v>69.866750653113627</v>
      </c>
      <c r="G143" s="35">
        <v>7461463.5199999996</v>
      </c>
      <c r="H143" s="35">
        <f t="shared" ref="H143:H148" si="16">+E143</f>
        <v>6973050.4900000002</v>
      </c>
      <c r="I143" s="35">
        <f t="shared" si="5"/>
        <v>93.454192616624894</v>
      </c>
      <c r="J143" s="30"/>
      <c r="K143" s="16"/>
      <c r="L143" s="36"/>
    </row>
    <row r="144" spans="1:12" s="32" customFormat="1" ht="47.25" x14ac:dyDescent="0.25">
      <c r="A144" s="26"/>
      <c r="B144" s="33" t="s">
        <v>24</v>
      </c>
      <c r="C144" s="34">
        <v>10112</v>
      </c>
      <c r="D144" s="35">
        <v>1373900.9</v>
      </c>
      <c r="E144" s="35"/>
      <c r="F144" s="35">
        <f t="shared" si="4"/>
        <v>0</v>
      </c>
      <c r="G144" s="35"/>
      <c r="H144" s="35">
        <f t="shared" si="16"/>
        <v>0</v>
      </c>
      <c r="I144" s="35">
        <v>0</v>
      </c>
      <c r="J144" s="30"/>
      <c r="K144" s="16"/>
      <c r="L144" s="36"/>
    </row>
    <row r="145" spans="1:12" s="32" customFormat="1" ht="47.25" x14ac:dyDescent="0.25">
      <c r="A145" s="48"/>
      <c r="B145" s="33" t="s">
        <v>25</v>
      </c>
      <c r="C145" s="34">
        <v>10204</v>
      </c>
      <c r="D145" s="49">
        <v>330000</v>
      </c>
      <c r="E145" s="49"/>
      <c r="F145" s="35">
        <f t="shared" si="4"/>
        <v>0</v>
      </c>
      <c r="G145" s="35"/>
      <c r="H145" s="35">
        <f t="shared" si="16"/>
        <v>0</v>
      </c>
      <c r="I145" s="35">
        <v>0</v>
      </c>
      <c r="J145" s="30"/>
      <c r="K145" s="16"/>
      <c r="L145" s="36"/>
    </row>
    <row r="146" spans="1:12" s="32" customFormat="1" x14ac:dyDescent="0.25">
      <c r="A146" s="48"/>
      <c r="B146" s="33" t="s">
        <v>26</v>
      </c>
      <c r="C146" s="34">
        <v>10301</v>
      </c>
      <c r="D146" s="49">
        <v>213816</v>
      </c>
      <c r="E146" s="49">
        <v>106759.24</v>
      </c>
      <c r="F146" s="35">
        <f t="shared" si="4"/>
        <v>49.930426160811173</v>
      </c>
      <c r="G146" s="35">
        <v>142390.29999999999</v>
      </c>
      <c r="H146" s="35">
        <f t="shared" si="16"/>
        <v>106759.24</v>
      </c>
      <c r="I146" s="35">
        <f>H146/G146*100</f>
        <v>74.976483650922859</v>
      </c>
      <c r="J146" s="30"/>
      <c r="K146" s="16"/>
      <c r="L146" s="36"/>
    </row>
    <row r="147" spans="1:12" ht="94.5" x14ac:dyDescent="0.25">
      <c r="A147" s="50"/>
      <c r="B147" s="51" t="s">
        <v>27</v>
      </c>
      <c r="C147" s="52">
        <v>10306</v>
      </c>
      <c r="D147" s="49">
        <v>3000000</v>
      </c>
      <c r="E147" s="49"/>
      <c r="F147" s="49">
        <f t="shared" si="4"/>
        <v>0</v>
      </c>
      <c r="G147" s="35">
        <v>3000000</v>
      </c>
      <c r="H147" s="49">
        <f t="shared" si="16"/>
        <v>0</v>
      </c>
      <c r="I147" s="49">
        <f>H147/G147*100</f>
        <v>0</v>
      </c>
      <c r="J147" s="15"/>
      <c r="K147" s="16"/>
      <c r="L147" s="36"/>
    </row>
    <row r="148" spans="1:12" ht="47.25" x14ac:dyDescent="0.25">
      <c r="A148" s="12"/>
      <c r="B148" s="33" t="s">
        <v>30</v>
      </c>
      <c r="C148" s="42">
        <v>10315</v>
      </c>
      <c r="D148" s="35">
        <v>43700.52</v>
      </c>
      <c r="E148" s="35">
        <v>33564.15</v>
      </c>
      <c r="F148" s="35">
        <f t="shared" si="4"/>
        <v>76.804921314437451</v>
      </c>
      <c r="G148" s="35">
        <v>43700.52</v>
      </c>
      <c r="H148" s="35">
        <f t="shared" si="16"/>
        <v>33564.15</v>
      </c>
      <c r="I148" s="35">
        <f>H148/G148*100</f>
        <v>76.804921314437451</v>
      </c>
      <c r="J148" s="15"/>
      <c r="K148" s="16"/>
      <c r="L148" s="36"/>
    </row>
    <row r="149" spans="1:12" s="32" customFormat="1" ht="49.5" customHeight="1" x14ac:dyDescent="0.25">
      <c r="A149" s="26"/>
      <c r="B149" s="46" t="s">
        <v>49</v>
      </c>
      <c r="C149" s="46"/>
      <c r="D149" s="29">
        <f>SUM(D150:D156)</f>
        <v>21029226.52</v>
      </c>
      <c r="E149" s="29">
        <f>SUM(E150:E156)</f>
        <v>16062712.24</v>
      </c>
      <c r="F149" s="29">
        <f t="shared" ref="F149:F197" si="17">E149/D149*100</f>
        <v>76.382800978074201</v>
      </c>
      <c r="G149" s="29">
        <f>SUM(G150:G156)</f>
        <v>16519825.430000002</v>
      </c>
      <c r="H149" s="29">
        <f>SUM(H150:H156)</f>
        <v>16062712.24</v>
      </c>
      <c r="I149" s="29">
        <f t="shared" ref="I149:I197" si="18">H149/G149*100</f>
        <v>97.232941764808942</v>
      </c>
      <c r="J149" s="23"/>
      <c r="K149" s="16"/>
      <c r="L149" s="36"/>
    </row>
    <row r="150" spans="1:12" x14ac:dyDescent="0.25">
      <c r="A150" s="12"/>
      <c r="B150" s="33" t="s">
        <v>21</v>
      </c>
      <c r="C150" s="34">
        <v>10101</v>
      </c>
      <c r="D150" s="35">
        <v>20357252.129999999</v>
      </c>
      <c r="E150" s="35">
        <v>15557046.279999999</v>
      </c>
      <c r="F150" s="35">
        <f t="shared" si="17"/>
        <v>76.420168010170443</v>
      </c>
      <c r="G150" s="35">
        <v>15979438.49</v>
      </c>
      <c r="H150" s="35">
        <f t="shared" ref="H150:H156" si="19">+E150</f>
        <v>15557046.279999999</v>
      </c>
      <c r="I150" s="35">
        <f t="shared" si="18"/>
        <v>97.356651735514134</v>
      </c>
      <c r="J150" s="15"/>
      <c r="K150" s="16"/>
      <c r="L150" s="36"/>
    </row>
    <row r="151" spans="1:12" ht="47.25" hidden="1" x14ac:dyDescent="0.25">
      <c r="A151" s="12"/>
      <c r="B151" s="33" t="s">
        <v>23</v>
      </c>
      <c r="C151" s="34">
        <v>10111</v>
      </c>
      <c r="D151" s="35"/>
      <c r="E151" s="35"/>
      <c r="F151" s="35" t="e">
        <f t="shared" si="17"/>
        <v>#DIV/0!</v>
      </c>
      <c r="G151" s="35"/>
      <c r="H151" s="35">
        <f t="shared" si="19"/>
        <v>0</v>
      </c>
      <c r="I151" s="35" t="e">
        <f t="shared" si="18"/>
        <v>#DIV/0!</v>
      </c>
      <c r="J151" s="15"/>
      <c r="K151" s="16"/>
      <c r="L151" s="36"/>
    </row>
    <row r="152" spans="1:12" ht="47.25" hidden="1" x14ac:dyDescent="0.25">
      <c r="A152" s="12"/>
      <c r="B152" s="33" t="s">
        <v>24</v>
      </c>
      <c r="C152" s="34">
        <v>10112</v>
      </c>
      <c r="D152" s="35"/>
      <c r="E152" s="35"/>
      <c r="F152" s="35" t="e">
        <f t="shared" si="17"/>
        <v>#DIV/0!</v>
      </c>
      <c r="G152" s="35"/>
      <c r="H152" s="35">
        <f t="shared" si="19"/>
        <v>0</v>
      </c>
      <c r="I152" s="35" t="e">
        <f t="shared" si="18"/>
        <v>#DIV/0!</v>
      </c>
      <c r="J152" s="15"/>
      <c r="K152" s="16"/>
      <c r="L152" s="36"/>
    </row>
    <row r="153" spans="1:12" ht="63" x14ac:dyDescent="0.25">
      <c r="A153" s="12"/>
      <c r="B153" s="33" t="s">
        <v>34</v>
      </c>
      <c r="C153" s="34">
        <v>10205</v>
      </c>
      <c r="D153" s="35">
        <v>240000</v>
      </c>
      <c r="E153" s="35">
        <v>240000</v>
      </c>
      <c r="F153" s="35">
        <f t="shared" si="17"/>
        <v>100</v>
      </c>
      <c r="G153" s="35">
        <v>240000</v>
      </c>
      <c r="H153" s="35">
        <f t="shared" si="19"/>
        <v>240000</v>
      </c>
      <c r="I153" s="35">
        <f t="shared" si="18"/>
        <v>100</v>
      </c>
      <c r="J153" s="15"/>
      <c r="K153" s="16"/>
      <c r="L153" s="36"/>
    </row>
    <row r="154" spans="1:12" x14ac:dyDescent="0.25">
      <c r="A154" s="12"/>
      <c r="B154" s="33" t="s">
        <v>26</v>
      </c>
      <c r="C154" s="34">
        <v>10301</v>
      </c>
      <c r="D154" s="35">
        <v>356360</v>
      </c>
      <c r="E154" s="35">
        <v>207590.39</v>
      </c>
      <c r="F154" s="35">
        <f t="shared" si="17"/>
        <v>58.252999775507917</v>
      </c>
      <c r="G154" s="35">
        <v>224772.55</v>
      </c>
      <c r="H154" s="35">
        <f t="shared" si="19"/>
        <v>207590.39</v>
      </c>
      <c r="I154" s="35">
        <f>H154/G154*100</f>
        <v>92.355756964095491</v>
      </c>
      <c r="J154" s="15"/>
      <c r="K154" s="16"/>
      <c r="L154" s="36"/>
    </row>
    <row r="155" spans="1:12" ht="94.5" hidden="1" x14ac:dyDescent="0.25">
      <c r="A155" s="12"/>
      <c r="B155" s="33" t="s">
        <v>27</v>
      </c>
      <c r="C155" s="34">
        <v>10306</v>
      </c>
      <c r="D155" s="35"/>
      <c r="E155" s="35"/>
      <c r="F155" s="35" t="e">
        <f t="shared" si="17"/>
        <v>#DIV/0!</v>
      </c>
      <c r="G155" s="35"/>
      <c r="H155" s="35">
        <f t="shared" si="19"/>
        <v>0</v>
      </c>
      <c r="I155" s="35" t="e">
        <f t="shared" si="18"/>
        <v>#DIV/0!</v>
      </c>
      <c r="J155" s="15"/>
      <c r="K155" s="16"/>
      <c r="L155" s="36"/>
    </row>
    <row r="156" spans="1:12" ht="47.25" x14ac:dyDescent="0.25">
      <c r="A156" s="12"/>
      <c r="B156" s="33" t="s">
        <v>30</v>
      </c>
      <c r="C156" s="42">
        <v>10315</v>
      </c>
      <c r="D156" s="35">
        <v>75614.39</v>
      </c>
      <c r="E156" s="35">
        <v>58075.57</v>
      </c>
      <c r="F156" s="35">
        <f t="shared" si="17"/>
        <v>76.804917688286579</v>
      </c>
      <c r="G156" s="35">
        <v>75614.39</v>
      </c>
      <c r="H156" s="35">
        <f t="shared" si="19"/>
        <v>58075.57</v>
      </c>
      <c r="I156" s="35">
        <f>H156/G156*100</f>
        <v>76.804917688286579</v>
      </c>
      <c r="J156" s="15"/>
      <c r="K156" s="16"/>
      <c r="L156" s="36"/>
    </row>
    <row r="157" spans="1:12" s="32" customFormat="1" ht="51" customHeight="1" x14ac:dyDescent="0.25">
      <c r="A157" s="26"/>
      <c r="B157" s="27" t="s">
        <v>50</v>
      </c>
      <c r="C157" s="28"/>
      <c r="D157" s="29">
        <f>SUM(D158:D166)</f>
        <v>103971436.11</v>
      </c>
      <c r="E157" s="29">
        <f>SUM(E158:E166)</f>
        <v>83466463.129999995</v>
      </c>
      <c r="F157" s="29">
        <f t="shared" si="17"/>
        <v>80.278263196916797</v>
      </c>
      <c r="G157" s="29">
        <f>SUM(G158:G166)</f>
        <v>85070754.439999998</v>
      </c>
      <c r="H157" s="29">
        <f>SUM(H158:H166)</f>
        <v>83466463.129999995</v>
      </c>
      <c r="I157" s="29">
        <f t="shared" si="18"/>
        <v>98.114168234946703</v>
      </c>
      <c r="J157" s="30"/>
      <c r="K157" s="16"/>
      <c r="L157" s="36"/>
    </row>
    <row r="158" spans="1:12" s="32" customFormat="1" x14ac:dyDescent="0.25">
      <c r="A158" s="26"/>
      <c r="B158" s="33" t="s">
        <v>21</v>
      </c>
      <c r="C158" s="34">
        <v>10101</v>
      </c>
      <c r="D158" s="35">
        <v>74048847.900000006</v>
      </c>
      <c r="E158" s="35">
        <v>56081928.560000002</v>
      </c>
      <c r="F158" s="35">
        <f t="shared" si="17"/>
        <v>75.736395839319997</v>
      </c>
      <c r="G158" s="35">
        <v>57623603.149999999</v>
      </c>
      <c r="H158" s="35">
        <f t="shared" ref="H158:H166" si="20">+E158</f>
        <v>56081928.560000002</v>
      </c>
      <c r="I158" s="35">
        <f t="shared" si="18"/>
        <v>97.324577940766972</v>
      </c>
      <c r="J158" s="30"/>
      <c r="K158" s="16"/>
      <c r="L158" s="36"/>
    </row>
    <row r="159" spans="1:12" s="32" customFormat="1" ht="47.25" hidden="1" x14ac:dyDescent="0.25">
      <c r="A159" s="26"/>
      <c r="B159" s="33" t="s">
        <v>23</v>
      </c>
      <c r="C159" s="34">
        <v>10111</v>
      </c>
      <c r="D159" s="35"/>
      <c r="E159" s="35"/>
      <c r="F159" s="35" t="e">
        <f t="shared" si="17"/>
        <v>#DIV/0!</v>
      </c>
      <c r="G159" s="35"/>
      <c r="H159" s="35">
        <f t="shared" si="20"/>
        <v>0</v>
      </c>
      <c r="I159" s="35" t="e">
        <f t="shared" si="18"/>
        <v>#DIV/0!</v>
      </c>
      <c r="J159" s="30"/>
      <c r="K159" s="16"/>
      <c r="L159" s="36"/>
    </row>
    <row r="160" spans="1:12" s="32" customFormat="1" ht="47.25" hidden="1" x14ac:dyDescent="0.25">
      <c r="A160" s="26"/>
      <c r="B160" s="33" t="s">
        <v>23</v>
      </c>
      <c r="C160" s="34">
        <v>10111</v>
      </c>
      <c r="D160" s="35"/>
      <c r="E160" s="35"/>
      <c r="F160" s="35" t="e">
        <f t="shared" si="17"/>
        <v>#DIV/0!</v>
      </c>
      <c r="G160" s="35"/>
      <c r="H160" s="35">
        <f t="shared" si="20"/>
        <v>0</v>
      </c>
      <c r="I160" s="35" t="e">
        <f t="shared" si="18"/>
        <v>#DIV/0!</v>
      </c>
      <c r="J160" s="30"/>
      <c r="K160" s="16"/>
      <c r="L160" s="36"/>
    </row>
    <row r="161" spans="1:12" s="32" customFormat="1" ht="47.25" x14ac:dyDescent="0.25">
      <c r="A161" s="26"/>
      <c r="B161" s="33" t="s">
        <v>24</v>
      </c>
      <c r="C161" s="34">
        <v>10112</v>
      </c>
      <c r="D161" s="35">
        <v>2599001.58</v>
      </c>
      <c r="E161" s="35">
        <v>2224813.4900000002</v>
      </c>
      <c r="F161" s="35">
        <f t="shared" si="17"/>
        <v>85.602621680591668</v>
      </c>
      <c r="G161" s="35">
        <v>2224813.4900000002</v>
      </c>
      <c r="H161" s="35">
        <f t="shared" si="20"/>
        <v>2224813.4900000002</v>
      </c>
      <c r="I161" s="35">
        <f t="shared" si="18"/>
        <v>100</v>
      </c>
      <c r="J161" s="30"/>
      <c r="K161" s="16"/>
      <c r="L161" s="36"/>
    </row>
    <row r="162" spans="1:12" s="32" customFormat="1" ht="47.25" x14ac:dyDescent="0.25">
      <c r="A162" s="26"/>
      <c r="B162" s="33" t="s">
        <v>25</v>
      </c>
      <c r="C162" s="34">
        <v>10204</v>
      </c>
      <c r="D162" s="35">
        <v>944000</v>
      </c>
      <c r="E162" s="35">
        <v>906364.94</v>
      </c>
      <c r="F162" s="35">
        <f t="shared" si="17"/>
        <v>96.013235169491523</v>
      </c>
      <c r="G162" s="35">
        <v>906364.94</v>
      </c>
      <c r="H162" s="35">
        <f>+E162</f>
        <v>906364.94</v>
      </c>
      <c r="I162" s="35">
        <f t="shared" si="18"/>
        <v>100</v>
      </c>
      <c r="J162" s="30"/>
      <c r="K162" s="16"/>
      <c r="L162" s="36"/>
    </row>
    <row r="163" spans="1:12" s="32" customFormat="1" x14ac:dyDescent="0.25">
      <c r="A163" s="26"/>
      <c r="B163" s="33" t="s">
        <v>26</v>
      </c>
      <c r="C163" s="34">
        <v>10301</v>
      </c>
      <c r="D163" s="35">
        <v>356360</v>
      </c>
      <c r="E163" s="35">
        <v>141211.82</v>
      </c>
      <c r="F163" s="35">
        <f t="shared" si="17"/>
        <v>39.626170165001682</v>
      </c>
      <c r="G163" s="35">
        <v>203828.54</v>
      </c>
      <c r="H163" s="35">
        <f>+E163</f>
        <v>141211.82</v>
      </c>
      <c r="I163" s="35">
        <f t="shared" si="18"/>
        <v>69.279709308617925</v>
      </c>
      <c r="J163" s="30"/>
      <c r="K163" s="16"/>
      <c r="L163" s="36"/>
    </row>
    <row r="164" spans="1:12" ht="94.5" x14ac:dyDescent="0.25">
      <c r="A164" s="12"/>
      <c r="B164" s="33" t="s">
        <v>27</v>
      </c>
      <c r="C164" s="34">
        <v>10306</v>
      </c>
      <c r="D164" s="35">
        <v>25927021.859999999</v>
      </c>
      <c r="E164" s="35">
        <v>24015939.550000001</v>
      </c>
      <c r="F164" s="35">
        <f t="shared" si="17"/>
        <v>92.628994103837272</v>
      </c>
      <c r="G164" s="35">
        <v>24015939.550000001</v>
      </c>
      <c r="H164" s="35">
        <f t="shared" si="20"/>
        <v>24015939.550000001</v>
      </c>
      <c r="I164" s="35">
        <f t="shared" si="18"/>
        <v>100</v>
      </c>
      <c r="J164" s="15"/>
      <c r="K164" s="16"/>
      <c r="L164" s="36"/>
    </row>
    <row r="165" spans="1:12" ht="47.25" hidden="1" x14ac:dyDescent="0.25">
      <c r="A165" s="12"/>
      <c r="B165" s="33" t="s">
        <v>29</v>
      </c>
      <c r="C165" s="34">
        <v>10312</v>
      </c>
      <c r="D165" s="35"/>
      <c r="E165" s="35"/>
      <c r="F165" s="35" t="e">
        <f t="shared" si="17"/>
        <v>#DIV/0!</v>
      </c>
      <c r="G165" s="35"/>
      <c r="H165" s="35">
        <f>+E165</f>
        <v>0</v>
      </c>
      <c r="I165" s="35" t="e">
        <f t="shared" si="18"/>
        <v>#DIV/0!</v>
      </c>
      <c r="J165" s="15"/>
      <c r="K165" s="16"/>
      <c r="L165" s="36"/>
    </row>
    <row r="166" spans="1:12" ht="47.25" x14ac:dyDescent="0.25">
      <c r="A166" s="12"/>
      <c r="B166" s="33" t="s">
        <v>30</v>
      </c>
      <c r="C166" s="34">
        <v>10315</v>
      </c>
      <c r="D166" s="35">
        <v>96204.77</v>
      </c>
      <c r="E166" s="35">
        <v>96204.77</v>
      </c>
      <c r="F166" s="35">
        <f t="shared" si="17"/>
        <v>100</v>
      </c>
      <c r="G166" s="35">
        <v>96204.77</v>
      </c>
      <c r="H166" s="35">
        <f t="shared" si="20"/>
        <v>96204.77</v>
      </c>
      <c r="I166" s="35">
        <f t="shared" si="18"/>
        <v>100</v>
      </c>
      <c r="J166" s="15"/>
      <c r="K166" s="16"/>
      <c r="L166" s="36"/>
    </row>
    <row r="167" spans="1:12" s="32" customFormat="1" ht="47.25" customHeight="1" x14ac:dyDescent="0.25">
      <c r="A167" s="26"/>
      <c r="B167" s="27" t="s">
        <v>51</v>
      </c>
      <c r="C167" s="28"/>
      <c r="D167" s="29">
        <f>SUM(D168:D174)</f>
        <v>12365451.880000001</v>
      </c>
      <c r="E167" s="29">
        <f>SUM(E168:E174)</f>
        <v>6303896.5799999991</v>
      </c>
      <c r="F167" s="29">
        <f t="shared" si="17"/>
        <v>50.979912753499775</v>
      </c>
      <c r="G167" s="29">
        <f>SUM(G168:G174)</f>
        <v>10710924.189999999</v>
      </c>
      <c r="H167" s="29">
        <f>SUM(H168:H174)</f>
        <v>6303896.5799999991</v>
      </c>
      <c r="I167" s="29">
        <f t="shared" si="18"/>
        <v>58.854833328812859</v>
      </c>
      <c r="J167" s="23"/>
      <c r="K167" s="16"/>
      <c r="L167" s="36"/>
    </row>
    <row r="168" spans="1:12" s="32" customFormat="1" x14ac:dyDescent="0.25">
      <c r="A168" s="26"/>
      <c r="B168" s="33" t="s">
        <v>21</v>
      </c>
      <c r="C168" s="34">
        <v>10101</v>
      </c>
      <c r="D168" s="35">
        <v>8010817.9500000002</v>
      </c>
      <c r="E168" s="35">
        <v>5633446.7699999996</v>
      </c>
      <c r="F168" s="35">
        <f t="shared" si="17"/>
        <v>70.322990800209112</v>
      </c>
      <c r="G168" s="35">
        <v>6437066.0899999999</v>
      </c>
      <c r="H168" s="35">
        <f t="shared" ref="H168:H174" si="21">+E168</f>
        <v>5633446.7699999996</v>
      </c>
      <c r="I168" s="35">
        <f t="shared" si="18"/>
        <v>87.515751605402571</v>
      </c>
      <c r="J168" s="23"/>
      <c r="K168" s="16"/>
      <c r="L168" s="36"/>
    </row>
    <row r="169" spans="1:12" s="32" customFormat="1" ht="47.25" x14ac:dyDescent="0.25">
      <c r="A169" s="26"/>
      <c r="B169" s="33" t="s">
        <v>23</v>
      </c>
      <c r="C169" s="34">
        <v>10111</v>
      </c>
      <c r="D169" s="35">
        <v>28343</v>
      </c>
      <c r="E169" s="35">
        <v>28343</v>
      </c>
      <c r="F169" s="35">
        <f t="shared" si="17"/>
        <v>100</v>
      </c>
      <c r="G169" s="35">
        <v>28343</v>
      </c>
      <c r="H169" s="35">
        <f t="shared" si="21"/>
        <v>28343</v>
      </c>
      <c r="I169" s="35">
        <f>H169/G169*100</f>
        <v>100</v>
      </c>
      <c r="J169" s="23"/>
      <c r="K169" s="16"/>
      <c r="L169" s="36"/>
    </row>
    <row r="170" spans="1:12" s="32" customFormat="1" ht="47.25" x14ac:dyDescent="0.25">
      <c r="A170" s="26"/>
      <c r="B170" s="33" t="s">
        <v>24</v>
      </c>
      <c r="C170" s="34">
        <v>10112</v>
      </c>
      <c r="D170" s="35">
        <v>1227231.02</v>
      </c>
      <c r="E170" s="35">
        <v>0</v>
      </c>
      <c r="F170" s="35">
        <f t="shared" si="17"/>
        <v>0</v>
      </c>
      <c r="G170" s="35">
        <v>1227231.02</v>
      </c>
      <c r="H170" s="35">
        <f t="shared" si="21"/>
        <v>0</v>
      </c>
      <c r="I170" s="35">
        <f>H170/G170*100</f>
        <v>0</v>
      </c>
      <c r="J170" s="23"/>
      <c r="K170" s="16"/>
      <c r="L170" s="36"/>
    </row>
    <row r="171" spans="1:12" s="32" customFormat="1" ht="47.25" x14ac:dyDescent="0.25">
      <c r="A171" s="26"/>
      <c r="B171" s="33" t="s">
        <v>25</v>
      </c>
      <c r="C171" s="34">
        <v>10204</v>
      </c>
      <c r="D171" s="35">
        <v>344550</v>
      </c>
      <c r="E171" s="35">
        <v>60000</v>
      </c>
      <c r="F171" s="35">
        <f t="shared" si="17"/>
        <v>17.414018284719198</v>
      </c>
      <c r="G171" s="35">
        <v>344550</v>
      </c>
      <c r="H171" s="35">
        <f t="shared" si="21"/>
        <v>60000</v>
      </c>
      <c r="I171" s="35">
        <f>H171/G171*100</f>
        <v>17.414018284719198</v>
      </c>
      <c r="J171" s="23"/>
      <c r="K171" s="16"/>
      <c r="L171" s="36"/>
    </row>
    <row r="172" spans="1:12" s="32" customFormat="1" x14ac:dyDescent="0.25">
      <c r="A172" s="26"/>
      <c r="B172" s="33" t="s">
        <v>26</v>
      </c>
      <c r="C172" s="34">
        <v>10301</v>
      </c>
      <c r="D172" s="35">
        <v>142544</v>
      </c>
      <c r="E172" s="35">
        <v>8072.97</v>
      </c>
      <c r="F172" s="35">
        <f t="shared" si="17"/>
        <v>5.6634933774834435</v>
      </c>
      <c r="G172" s="35">
        <v>61768.17</v>
      </c>
      <c r="H172" s="35">
        <f t="shared" si="21"/>
        <v>8072.97</v>
      </c>
      <c r="I172" s="35">
        <f>H172/G172*100</f>
        <v>13.069789828644755</v>
      </c>
      <c r="J172" s="23"/>
      <c r="K172" s="16"/>
      <c r="L172" s="36"/>
    </row>
    <row r="173" spans="1:12" ht="94.5" x14ac:dyDescent="0.25">
      <c r="A173" s="12"/>
      <c r="B173" s="33" t="s">
        <v>27</v>
      </c>
      <c r="C173" s="34">
        <v>10306</v>
      </c>
      <c r="D173" s="35">
        <v>2565722.98</v>
      </c>
      <c r="E173" s="35">
        <v>538517</v>
      </c>
      <c r="F173" s="35">
        <f t="shared" si="17"/>
        <v>20.988898809332877</v>
      </c>
      <c r="G173" s="35">
        <v>2565722.98</v>
      </c>
      <c r="H173" s="35">
        <f t="shared" si="21"/>
        <v>538517</v>
      </c>
      <c r="I173" s="35">
        <f t="shared" si="18"/>
        <v>20.988898809332877</v>
      </c>
      <c r="J173" s="15"/>
      <c r="K173" s="16"/>
      <c r="L173" s="36"/>
    </row>
    <row r="174" spans="1:12" ht="47.25" x14ac:dyDescent="0.25">
      <c r="A174" s="12"/>
      <c r="B174" s="33" t="s">
        <v>30</v>
      </c>
      <c r="C174" s="34">
        <v>10315</v>
      </c>
      <c r="D174" s="35">
        <v>46242.93</v>
      </c>
      <c r="E174" s="35">
        <v>35516.839999999997</v>
      </c>
      <c r="F174" s="35">
        <f t="shared" si="17"/>
        <v>76.804908339501836</v>
      </c>
      <c r="G174" s="35">
        <v>46242.93</v>
      </c>
      <c r="H174" s="35">
        <f t="shared" si="21"/>
        <v>35516.839999999997</v>
      </c>
      <c r="I174" s="35">
        <f>H174/G174*100</f>
        <v>76.804908339501836</v>
      </c>
      <c r="J174" s="30"/>
      <c r="K174" s="16"/>
      <c r="L174" s="36"/>
    </row>
    <row r="175" spans="1:12" s="32" customFormat="1" ht="53.25" customHeight="1" x14ac:dyDescent="0.25">
      <c r="A175" s="26"/>
      <c r="B175" s="27" t="s">
        <v>52</v>
      </c>
      <c r="C175" s="28"/>
      <c r="D175" s="29">
        <f>SUM(D176:D182)</f>
        <v>43832341.980000004</v>
      </c>
      <c r="E175" s="29">
        <f>SUM(E176:E182)</f>
        <v>11888867.75</v>
      </c>
      <c r="F175" s="29">
        <f t="shared" si="17"/>
        <v>27.12350564207749</v>
      </c>
      <c r="G175" s="29">
        <f>SUM(G176:G182)</f>
        <v>27331363.940000001</v>
      </c>
      <c r="H175" s="29">
        <f>SUM(H176:H182)</f>
        <v>11888867.75</v>
      </c>
      <c r="I175" s="29">
        <f t="shared" si="18"/>
        <v>43.498991766746052</v>
      </c>
      <c r="J175" s="23"/>
      <c r="K175" s="16"/>
      <c r="L175" s="36"/>
    </row>
    <row r="176" spans="1:12" s="32" customFormat="1" x14ac:dyDescent="0.25">
      <c r="A176" s="26"/>
      <c r="B176" s="33" t="s">
        <v>21</v>
      </c>
      <c r="C176" s="34">
        <v>10101</v>
      </c>
      <c r="D176" s="35">
        <v>19227068.93</v>
      </c>
      <c r="E176" s="35">
        <v>10056666.92</v>
      </c>
      <c r="F176" s="35">
        <f t="shared" si="17"/>
        <v>52.304732232527549</v>
      </c>
      <c r="G176" s="35">
        <v>13714781.18</v>
      </c>
      <c r="H176" s="35">
        <f t="shared" ref="H176:H182" si="22">+E176</f>
        <v>10056666.92</v>
      </c>
      <c r="I176" s="35">
        <f t="shared" si="18"/>
        <v>73.327213814139753</v>
      </c>
      <c r="J176" s="23"/>
      <c r="K176" s="16"/>
      <c r="L176" s="36"/>
    </row>
    <row r="177" spans="1:12" s="32" customFormat="1" ht="47.25" x14ac:dyDescent="0.25">
      <c r="A177" s="26"/>
      <c r="B177" s="33" t="s">
        <v>23</v>
      </c>
      <c r="C177" s="34">
        <v>10111</v>
      </c>
      <c r="D177" s="35">
        <v>20554.310000000001</v>
      </c>
      <c r="E177" s="35">
        <v>1747.99</v>
      </c>
      <c r="F177" s="35">
        <f t="shared" si="17"/>
        <v>8.5042504467432867</v>
      </c>
      <c r="G177" s="35">
        <v>20302.3</v>
      </c>
      <c r="H177" s="35">
        <f t="shared" si="22"/>
        <v>1747.99</v>
      </c>
      <c r="I177" s="35">
        <f t="shared" si="18"/>
        <v>8.6098126813218219</v>
      </c>
      <c r="J177" s="23"/>
      <c r="K177" s="16"/>
      <c r="L177" s="36"/>
    </row>
    <row r="178" spans="1:12" s="32" customFormat="1" ht="47.25" x14ac:dyDescent="0.25">
      <c r="A178" s="26"/>
      <c r="B178" s="33" t="s">
        <v>24</v>
      </c>
      <c r="C178" s="34">
        <v>10112</v>
      </c>
      <c r="D178" s="35">
        <v>1190918.3700000001</v>
      </c>
      <c r="E178" s="35">
        <v>0</v>
      </c>
      <c r="F178" s="35">
        <f t="shared" si="17"/>
        <v>0</v>
      </c>
      <c r="G178" s="35">
        <v>0</v>
      </c>
      <c r="H178" s="35">
        <f t="shared" si="22"/>
        <v>0</v>
      </c>
      <c r="I178" s="35">
        <v>0</v>
      </c>
      <c r="J178" s="23"/>
      <c r="K178" s="16"/>
      <c r="L178" s="36"/>
    </row>
    <row r="179" spans="1:12" s="32" customFormat="1" ht="47.25" x14ac:dyDescent="0.25">
      <c r="A179" s="26"/>
      <c r="B179" s="33" t="s">
        <v>25</v>
      </c>
      <c r="C179" s="34">
        <v>10204</v>
      </c>
      <c r="D179" s="35">
        <v>541550</v>
      </c>
      <c r="E179" s="35">
        <v>48200</v>
      </c>
      <c r="F179" s="35">
        <f t="shared" si="17"/>
        <v>8.9003785430708149</v>
      </c>
      <c r="G179" s="35">
        <v>48200</v>
      </c>
      <c r="H179" s="35">
        <f t="shared" si="22"/>
        <v>48200</v>
      </c>
      <c r="I179" s="35">
        <f t="shared" si="18"/>
        <v>100</v>
      </c>
      <c r="J179" s="23"/>
      <c r="K179" s="16"/>
      <c r="L179" s="36"/>
    </row>
    <row r="180" spans="1:12" s="32" customFormat="1" x14ac:dyDescent="0.25">
      <c r="A180" s="26"/>
      <c r="B180" s="33" t="s">
        <v>26</v>
      </c>
      <c r="C180" s="34">
        <v>10301</v>
      </c>
      <c r="D180" s="35">
        <v>178180</v>
      </c>
      <c r="E180" s="35">
        <v>0</v>
      </c>
      <c r="F180" s="35">
        <f t="shared" si="17"/>
        <v>0</v>
      </c>
      <c r="G180" s="35">
        <v>70000</v>
      </c>
      <c r="H180" s="35">
        <f>+E180</f>
        <v>0</v>
      </c>
      <c r="I180" s="35">
        <f>H180/G180*100</f>
        <v>0</v>
      </c>
      <c r="J180" s="23"/>
      <c r="K180" s="16"/>
      <c r="L180" s="36"/>
    </row>
    <row r="181" spans="1:12" ht="94.5" x14ac:dyDescent="0.25">
      <c r="A181" s="12"/>
      <c r="B181" s="33" t="s">
        <v>27</v>
      </c>
      <c r="C181" s="34">
        <v>10306</v>
      </c>
      <c r="D181" s="35">
        <v>22627184.84</v>
      </c>
      <c r="E181" s="35">
        <v>1746242.44</v>
      </c>
      <c r="F181" s="35">
        <f t="shared" si="17"/>
        <v>7.7174533745489136</v>
      </c>
      <c r="G181" s="35">
        <v>13431194.93</v>
      </c>
      <c r="H181" s="35">
        <f t="shared" si="22"/>
        <v>1746242.44</v>
      </c>
      <c r="I181" s="35">
        <f t="shared" si="18"/>
        <v>13.001393019020089</v>
      </c>
      <c r="J181" s="15"/>
      <c r="K181" s="16"/>
      <c r="L181" s="36"/>
    </row>
    <row r="182" spans="1:12" ht="47.25" x14ac:dyDescent="0.25">
      <c r="A182" s="12"/>
      <c r="B182" s="33" t="s">
        <v>30</v>
      </c>
      <c r="C182" s="42">
        <v>10315</v>
      </c>
      <c r="D182" s="35">
        <v>46885.53</v>
      </c>
      <c r="E182" s="35">
        <v>36010.400000000001</v>
      </c>
      <c r="F182" s="35">
        <f t="shared" si="17"/>
        <v>76.804933206471176</v>
      </c>
      <c r="G182" s="35">
        <v>46885.53</v>
      </c>
      <c r="H182" s="35">
        <f t="shared" si="22"/>
        <v>36010.400000000001</v>
      </c>
      <c r="I182" s="35">
        <f>H182/G182*100</f>
        <v>76.804933206471176</v>
      </c>
      <c r="J182" s="15"/>
      <c r="K182" s="16"/>
      <c r="L182" s="36"/>
    </row>
    <row r="183" spans="1:12" s="32" customFormat="1" ht="48" customHeight="1" x14ac:dyDescent="0.25">
      <c r="A183" s="26"/>
      <c r="B183" s="27" t="s">
        <v>53</v>
      </c>
      <c r="C183" s="28"/>
      <c r="D183" s="29">
        <f>SUM(D184:D190)</f>
        <v>14810766.529999999</v>
      </c>
      <c r="E183" s="29">
        <f>SUM(E184:E190)</f>
        <v>7129418.5600000005</v>
      </c>
      <c r="F183" s="29">
        <f t="shared" si="17"/>
        <v>48.136729085283889</v>
      </c>
      <c r="G183" s="29">
        <f>SUM(G184:G190)</f>
        <v>11772960.970000001</v>
      </c>
      <c r="H183" s="29">
        <f>SUM(H184:H190)</f>
        <v>7129418.5600000005</v>
      </c>
      <c r="I183" s="29">
        <f t="shared" si="18"/>
        <v>60.55756557901848</v>
      </c>
      <c r="J183" s="23"/>
      <c r="K183" s="16"/>
      <c r="L183" s="36"/>
    </row>
    <row r="184" spans="1:12" x14ac:dyDescent="0.25">
      <c r="A184" s="26"/>
      <c r="B184" s="33" t="s">
        <v>21</v>
      </c>
      <c r="C184" s="34">
        <v>10101</v>
      </c>
      <c r="D184" s="35">
        <v>10758661</v>
      </c>
      <c r="E184" s="35">
        <v>7082533.0300000003</v>
      </c>
      <c r="F184" s="35">
        <f t="shared" si="17"/>
        <v>65.830989841579736</v>
      </c>
      <c r="G184" s="35">
        <v>7824793.79</v>
      </c>
      <c r="H184" s="35">
        <f t="shared" ref="H184:H190" si="23">+E184</f>
        <v>7082533.0300000003</v>
      </c>
      <c r="I184" s="35">
        <f t="shared" si="18"/>
        <v>90.513989506680659</v>
      </c>
      <c r="J184" s="30"/>
      <c r="K184" s="16"/>
      <c r="L184" s="36"/>
    </row>
    <row r="185" spans="1:12" ht="47.25" x14ac:dyDescent="0.25">
      <c r="A185" s="26"/>
      <c r="B185" s="33" t="s">
        <v>24</v>
      </c>
      <c r="C185" s="34">
        <v>10112</v>
      </c>
      <c r="D185" s="35">
        <v>1271305.27</v>
      </c>
      <c r="E185" s="35">
        <v>0</v>
      </c>
      <c r="F185" s="35">
        <f t="shared" si="17"/>
        <v>0</v>
      </c>
      <c r="G185" s="35">
        <v>1271305.27</v>
      </c>
      <c r="H185" s="35">
        <f t="shared" si="23"/>
        <v>0</v>
      </c>
      <c r="I185" s="35">
        <f t="shared" si="18"/>
        <v>0</v>
      </c>
      <c r="J185" s="30"/>
      <c r="K185" s="16"/>
      <c r="L185" s="36"/>
    </row>
    <row r="186" spans="1:12" ht="47.25" x14ac:dyDescent="0.25">
      <c r="A186" s="26"/>
      <c r="B186" s="33" t="s">
        <v>25</v>
      </c>
      <c r="C186" s="34">
        <v>10204</v>
      </c>
      <c r="D186" s="35">
        <v>365000</v>
      </c>
      <c r="E186" s="35">
        <v>0</v>
      </c>
      <c r="F186" s="35">
        <f t="shared" si="17"/>
        <v>0</v>
      </c>
      <c r="G186" s="35">
        <v>365000</v>
      </c>
      <c r="H186" s="35">
        <f t="shared" si="23"/>
        <v>0</v>
      </c>
      <c r="I186" s="35">
        <f t="shared" si="18"/>
        <v>0</v>
      </c>
      <c r="J186" s="30"/>
      <c r="K186" s="16"/>
      <c r="L186" s="36"/>
    </row>
    <row r="187" spans="1:12" x14ac:dyDescent="0.25">
      <c r="A187" s="26"/>
      <c r="B187" s="33" t="s">
        <v>26</v>
      </c>
      <c r="C187" s="34">
        <v>10301</v>
      </c>
      <c r="D187" s="35">
        <v>178180</v>
      </c>
      <c r="E187" s="35">
        <v>0</v>
      </c>
      <c r="F187" s="35">
        <f t="shared" si="17"/>
        <v>0</v>
      </c>
      <c r="G187" s="35">
        <v>74241.649999999994</v>
      </c>
      <c r="H187" s="35">
        <f>+E187</f>
        <v>0</v>
      </c>
      <c r="I187" s="35">
        <f t="shared" si="18"/>
        <v>0</v>
      </c>
      <c r="J187" s="30"/>
      <c r="K187" s="16"/>
      <c r="L187" s="36"/>
    </row>
    <row r="188" spans="1:12" ht="94.5" x14ac:dyDescent="0.25">
      <c r="A188" s="12"/>
      <c r="B188" s="33" t="s">
        <v>27</v>
      </c>
      <c r="C188" s="34">
        <v>10306</v>
      </c>
      <c r="D188" s="35">
        <v>2190734.73</v>
      </c>
      <c r="E188" s="35">
        <v>0</v>
      </c>
      <c r="F188" s="35">
        <f t="shared" si="17"/>
        <v>0</v>
      </c>
      <c r="G188" s="35">
        <v>2190734.73</v>
      </c>
      <c r="H188" s="35">
        <f t="shared" si="23"/>
        <v>0</v>
      </c>
      <c r="I188" s="35">
        <f t="shared" si="18"/>
        <v>0</v>
      </c>
      <c r="J188" s="15"/>
      <c r="K188" s="16"/>
      <c r="L188" s="36"/>
    </row>
    <row r="189" spans="1:12" s="32" customFormat="1" ht="47.25" hidden="1" x14ac:dyDescent="0.25">
      <c r="A189" s="26"/>
      <c r="B189" s="33" t="s">
        <v>29</v>
      </c>
      <c r="C189" s="34">
        <v>10312</v>
      </c>
      <c r="D189" s="35"/>
      <c r="E189" s="35"/>
      <c r="F189" s="35" t="e">
        <f t="shared" si="17"/>
        <v>#DIV/0!</v>
      </c>
      <c r="G189" s="35"/>
      <c r="H189" s="35">
        <f t="shared" si="23"/>
        <v>0</v>
      </c>
      <c r="I189" s="35" t="e">
        <f t="shared" si="18"/>
        <v>#DIV/0!</v>
      </c>
      <c r="J189" s="23"/>
      <c r="K189" s="16"/>
      <c r="L189" s="36"/>
    </row>
    <row r="190" spans="1:12" s="32" customFormat="1" ht="47.25" x14ac:dyDescent="0.25">
      <c r="A190" s="26"/>
      <c r="B190" s="33" t="s">
        <v>30</v>
      </c>
      <c r="C190" s="42">
        <v>10315</v>
      </c>
      <c r="D190" s="35">
        <v>46885.53</v>
      </c>
      <c r="E190" s="35">
        <v>46885.53</v>
      </c>
      <c r="F190" s="35">
        <f t="shared" si="17"/>
        <v>100</v>
      </c>
      <c r="G190" s="35">
        <v>46885.53</v>
      </c>
      <c r="H190" s="35">
        <f t="shared" si="23"/>
        <v>46885.53</v>
      </c>
      <c r="I190" s="35">
        <f t="shared" si="18"/>
        <v>100</v>
      </c>
      <c r="J190" s="23"/>
      <c r="K190" s="16"/>
      <c r="L190" s="36"/>
    </row>
    <row r="191" spans="1:12" s="32" customFormat="1" ht="48" customHeight="1" x14ac:dyDescent="0.25">
      <c r="A191" s="26"/>
      <c r="B191" s="27" t="s">
        <v>54</v>
      </c>
      <c r="C191" s="28"/>
      <c r="D191" s="29">
        <f>SUM(D192:D196)</f>
        <v>16173024.91</v>
      </c>
      <c r="E191" s="29">
        <f>SUM(E192:E196)</f>
        <v>12586216.100000001</v>
      </c>
      <c r="F191" s="29">
        <f t="shared" si="17"/>
        <v>77.822276105057966</v>
      </c>
      <c r="G191" s="29">
        <f>SUM(G192:G196)</f>
        <v>14268429.99</v>
      </c>
      <c r="H191" s="29">
        <f>SUM(H192:H196)</f>
        <v>12586216.100000001</v>
      </c>
      <c r="I191" s="29">
        <f t="shared" si="18"/>
        <v>88.210238329101557</v>
      </c>
      <c r="J191" s="23"/>
      <c r="K191" s="16"/>
      <c r="L191" s="36"/>
    </row>
    <row r="192" spans="1:12" x14ac:dyDescent="0.25">
      <c r="A192" s="26"/>
      <c r="B192" s="33" t="s">
        <v>21</v>
      </c>
      <c r="C192" s="34">
        <v>10101</v>
      </c>
      <c r="D192" s="35">
        <v>12127308.699999999</v>
      </c>
      <c r="E192" s="35">
        <v>8557247.7200000007</v>
      </c>
      <c r="F192" s="35">
        <f t="shared" si="17"/>
        <v>70.561803378518775</v>
      </c>
      <c r="G192" s="35">
        <v>10222713.779999999</v>
      </c>
      <c r="H192" s="35">
        <f>+E192</f>
        <v>8557247.7200000007</v>
      </c>
      <c r="I192" s="35">
        <f t="shared" si="18"/>
        <v>83.708180666680093</v>
      </c>
      <c r="J192" s="30"/>
      <c r="K192" s="16"/>
      <c r="L192" s="36"/>
    </row>
    <row r="193" spans="1:12" ht="47.25" x14ac:dyDescent="0.25">
      <c r="A193" s="26"/>
      <c r="B193" s="33" t="s">
        <v>24</v>
      </c>
      <c r="C193" s="34">
        <v>10112</v>
      </c>
      <c r="D193" s="35">
        <v>1164620.58</v>
      </c>
      <c r="E193" s="35">
        <v>1164620.58</v>
      </c>
      <c r="F193" s="35">
        <f t="shared" si="17"/>
        <v>100</v>
      </c>
      <c r="G193" s="35">
        <v>1164620.58</v>
      </c>
      <c r="H193" s="35">
        <f>+E193</f>
        <v>1164620.58</v>
      </c>
      <c r="I193" s="35">
        <f>H193/G193*100</f>
        <v>100</v>
      </c>
      <c r="J193" s="30"/>
      <c r="K193" s="16"/>
      <c r="L193" s="36"/>
    </row>
    <row r="194" spans="1:12" ht="47.25" x14ac:dyDescent="0.25">
      <c r="A194" s="26"/>
      <c r="B194" s="33" t="s">
        <v>25</v>
      </c>
      <c r="C194" s="34">
        <v>10204</v>
      </c>
      <c r="D194" s="35">
        <v>640000</v>
      </c>
      <c r="E194" s="35">
        <v>640000</v>
      </c>
      <c r="F194" s="35">
        <f t="shared" si="17"/>
        <v>100</v>
      </c>
      <c r="G194" s="35">
        <v>640000</v>
      </c>
      <c r="H194" s="35">
        <f>+E194</f>
        <v>640000</v>
      </c>
      <c r="I194" s="35">
        <f>H194/G194*100</f>
        <v>100</v>
      </c>
      <c r="J194" s="30"/>
      <c r="K194" s="16"/>
      <c r="L194" s="36"/>
    </row>
    <row r="195" spans="1:12" ht="94.5" x14ac:dyDescent="0.25">
      <c r="A195" s="26"/>
      <c r="B195" s="33" t="s">
        <v>27</v>
      </c>
      <c r="C195" s="34">
        <v>10306</v>
      </c>
      <c r="D195" s="35">
        <v>2168891.42</v>
      </c>
      <c r="E195" s="35">
        <v>2168891.42</v>
      </c>
      <c r="F195" s="35">
        <f t="shared" si="17"/>
        <v>100</v>
      </c>
      <c r="G195" s="35">
        <v>2168891.42</v>
      </c>
      <c r="H195" s="35">
        <f>+E195</f>
        <v>2168891.42</v>
      </c>
      <c r="I195" s="35">
        <f>H195/G195*100</f>
        <v>100</v>
      </c>
      <c r="J195" s="30"/>
      <c r="K195" s="16"/>
      <c r="L195" s="36"/>
    </row>
    <row r="196" spans="1:12" ht="47.25" x14ac:dyDescent="0.25">
      <c r="A196" s="26"/>
      <c r="B196" s="33" t="s">
        <v>30</v>
      </c>
      <c r="C196" s="42">
        <v>10315</v>
      </c>
      <c r="D196" s="35">
        <v>72204.210000000006</v>
      </c>
      <c r="E196" s="35">
        <v>55456.38</v>
      </c>
      <c r="F196" s="35">
        <f t="shared" si="17"/>
        <v>76.80491206814672</v>
      </c>
      <c r="G196" s="35">
        <v>72204.210000000006</v>
      </c>
      <c r="H196" s="35">
        <f>+E196</f>
        <v>55456.38</v>
      </c>
      <c r="I196" s="35">
        <f>H196/G196*100</f>
        <v>76.80491206814672</v>
      </c>
      <c r="J196" s="30"/>
      <c r="K196" s="16"/>
      <c r="L196" s="36"/>
    </row>
    <row r="197" spans="1:12" s="32" customFormat="1" x14ac:dyDescent="0.25">
      <c r="A197" s="10" t="s">
        <v>55</v>
      </c>
      <c r="B197" s="10"/>
      <c r="C197" s="10"/>
      <c r="D197" s="29">
        <f>+D27+D29+D40+D45+D48+D57+D64+D69+D74+D76+D81+D88+D95+D103+D111+D118+D126+D134+D142+D149+D157+D167+D175+D183+D191</f>
        <v>3975960785.5099993</v>
      </c>
      <c r="E197" s="29">
        <f>+E27+E29+E40+E45+E48+E57+E64+E69+E74+E76+E81+E88+E95+E103+E111+E118+E126+E134+E142+E149+E157+E167+E175+E183+E191</f>
        <v>2483533494.7699995</v>
      </c>
      <c r="F197" s="29">
        <f t="shared" si="17"/>
        <v>62.463732132897157</v>
      </c>
      <c r="G197" s="29">
        <f>+G27+G29+G40+G45+G48+G57+G64+G69+G74+G76+G81+G88+G95+G103+G111+G118+G126+G134+G142+G149+G157+G167+G175+G183+G191</f>
        <v>2966445093.5199995</v>
      </c>
      <c r="H197" s="29">
        <f>+H27+H29+H40+H45+H48+H57+H64+H69+H74+H76+H81+H88+H95+H103+H111+H118+H126+H134+H142+H149+H157+H167+H175+H183+H191</f>
        <v>2483533494.7699995</v>
      </c>
      <c r="I197" s="29">
        <f t="shared" si="18"/>
        <v>83.720865091860702</v>
      </c>
      <c r="J197" s="30"/>
      <c r="L197" s="36"/>
    </row>
    <row r="198" spans="1:12" x14ac:dyDescent="0.25">
      <c r="A198" s="10" t="s">
        <v>56</v>
      </c>
      <c r="B198" s="10"/>
      <c r="C198" s="10"/>
      <c r="D198" s="10"/>
      <c r="E198" s="10"/>
      <c r="F198" s="10"/>
      <c r="G198" s="10"/>
      <c r="H198" s="10"/>
      <c r="I198" s="10"/>
      <c r="J198" s="11"/>
    </row>
    <row r="199" spans="1:12" x14ac:dyDescent="0.25">
      <c r="A199" s="12"/>
      <c r="B199" s="12"/>
      <c r="C199" s="13">
        <v>10101</v>
      </c>
      <c r="D199" s="35">
        <v>30000000</v>
      </c>
      <c r="E199" s="35">
        <f>400011587.61+11067382.04+70841680.83</f>
        <v>481920650.48000002</v>
      </c>
      <c r="F199" s="35">
        <f>E199/D199*100</f>
        <v>1606.4021682666666</v>
      </c>
      <c r="G199" s="35"/>
      <c r="H199" s="35">
        <f>+E199</f>
        <v>481920650.48000002</v>
      </c>
      <c r="I199" s="53" t="e">
        <f>H199/G199*100</f>
        <v>#DIV/0!</v>
      </c>
      <c r="J199" s="15"/>
    </row>
    <row r="200" spans="1:12" x14ac:dyDescent="0.25">
      <c r="A200" s="10" t="s">
        <v>57</v>
      </c>
      <c r="B200" s="10"/>
      <c r="C200" s="10"/>
      <c r="D200" s="19">
        <f t="shared" ref="D200:I200" si="24">SUM(D199)</f>
        <v>30000000</v>
      </c>
      <c r="E200" s="19">
        <f t="shared" si="24"/>
        <v>481920650.48000002</v>
      </c>
      <c r="F200" s="19">
        <f t="shared" si="24"/>
        <v>1606.4021682666666</v>
      </c>
      <c r="G200" s="19">
        <f>SUM(G199)</f>
        <v>0</v>
      </c>
      <c r="H200" s="19">
        <f t="shared" si="24"/>
        <v>481920650.48000002</v>
      </c>
      <c r="I200" s="54" t="e">
        <f t="shared" si="24"/>
        <v>#DIV/0!</v>
      </c>
      <c r="J200" s="23"/>
    </row>
    <row r="201" spans="1:12" x14ac:dyDescent="0.25">
      <c r="A201" s="24" t="s">
        <v>58</v>
      </c>
      <c r="B201" s="24"/>
      <c r="C201" s="24"/>
      <c r="D201" s="19">
        <f>D197+D200</f>
        <v>4005960785.5099993</v>
      </c>
      <c r="E201" s="19">
        <f>E197+E200</f>
        <v>2965454145.2499995</v>
      </c>
      <c r="F201" s="19">
        <f>E201/D201*100</f>
        <v>74.026040294162982</v>
      </c>
      <c r="G201" s="19">
        <f>G197+G200</f>
        <v>2966445093.5199995</v>
      </c>
      <c r="H201" s="19">
        <f>H197+H200</f>
        <v>2965454145.2499995</v>
      </c>
      <c r="I201" s="19">
        <f>H201/G201*100</f>
        <v>99.96659475436897</v>
      </c>
      <c r="J201" s="23"/>
    </row>
    <row r="202" spans="1:12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2" x14ac:dyDescent="0.25">
      <c r="D203" s="56"/>
      <c r="E203" s="56"/>
      <c r="F203" s="56"/>
      <c r="G203" s="56"/>
      <c r="H203" s="56"/>
      <c r="I203" s="56"/>
    </row>
    <row r="204" spans="1:12" x14ac:dyDescent="0.25">
      <c r="D204" s="56"/>
      <c r="E204" s="57"/>
      <c r="F204" s="56"/>
      <c r="G204" s="56"/>
      <c r="H204" s="56"/>
      <c r="I204" s="56"/>
    </row>
    <row r="205" spans="1:12" x14ac:dyDescent="0.25">
      <c r="D205" s="58"/>
      <c r="E205" s="58"/>
      <c r="F205" s="58"/>
      <c r="G205" s="58"/>
      <c r="H205" s="58"/>
      <c r="I205" s="56"/>
    </row>
    <row r="206" spans="1:12" x14ac:dyDescent="0.25">
      <c r="D206" s="56"/>
      <c r="E206" s="59"/>
      <c r="F206" s="56"/>
      <c r="G206" s="56"/>
      <c r="H206" s="56"/>
      <c r="I206" s="56"/>
    </row>
    <row r="207" spans="1:12" x14ac:dyDescent="0.25">
      <c r="D207" s="56"/>
      <c r="E207" s="57"/>
      <c r="F207" s="56"/>
      <c r="G207" s="56"/>
      <c r="H207" s="56"/>
      <c r="I207" s="58"/>
    </row>
    <row r="208" spans="1:12" x14ac:dyDescent="0.25">
      <c r="E208" s="56"/>
    </row>
  </sheetData>
  <mergeCells count="48">
    <mergeCell ref="A200:C200"/>
    <mergeCell ref="A201:C201"/>
    <mergeCell ref="B167:C167"/>
    <mergeCell ref="B175:C175"/>
    <mergeCell ref="B183:C183"/>
    <mergeCell ref="B191:C191"/>
    <mergeCell ref="A197:C197"/>
    <mergeCell ref="A198:I198"/>
    <mergeCell ref="B118:C118"/>
    <mergeCell ref="B126:C126"/>
    <mergeCell ref="B134:C134"/>
    <mergeCell ref="B142:C142"/>
    <mergeCell ref="B149:C149"/>
    <mergeCell ref="B157:C157"/>
    <mergeCell ref="B76:C76"/>
    <mergeCell ref="B81:C81"/>
    <mergeCell ref="B88:C88"/>
    <mergeCell ref="B95:C95"/>
    <mergeCell ref="B103:C103"/>
    <mergeCell ref="B111:C111"/>
    <mergeCell ref="B45:C45"/>
    <mergeCell ref="B48:C48"/>
    <mergeCell ref="B57:C57"/>
    <mergeCell ref="B64:C64"/>
    <mergeCell ref="B69:C69"/>
    <mergeCell ref="B74:C74"/>
    <mergeCell ref="A23:C23"/>
    <mergeCell ref="A25:I25"/>
    <mergeCell ref="A26:I26"/>
    <mergeCell ref="B27:C27"/>
    <mergeCell ref="B29:C29"/>
    <mergeCell ref="B40:C40"/>
    <mergeCell ref="H5:I5"/>
    <mergeCell ref="A7:I7"/>
    <mergeCell ref="A8:I8"/>
    <mergeCell ref="A19:C19"/>
    <mergeCell ref="A20:I20"/>
    <mergeCell ref="A22:C22"/>
    <mergeCell ref="A1:I1"/>
    <mergeCell ref="A2:I2"/>
    <mergeCell ref="A4:A6"/>
    <mergeCell ref="B4:C6"/>
    <mergeCell ref="D4:D6"/>
    <mergeCell ref="E4:F4"/>
    <mergeCell ref="G4:I4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 Михаил Евгеньевич</dc:creator>
  <cp:lastModifiedBy>Овсянников Михаил Евгеньевич</cp:lastModifiedBy>
  <dcterms:created xsi:type="dcterms:W3CDTF">2024-10-11T13:18:15Z</dcterms:created>
  <dcterms:modified xsi:type="dcterms:W3CDTF">2024-10-11T13:18:28Z</dcterms:modified>
</cp:coreProperties>
</file>