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ублей" sheetId="6" r:id="rId1"/>
  </sheets>
  <definedNames>
    <definedName name="__bookmark_11">#REF!</definedName>
    <definedName name="__bookmark_15">#REF!</definedName>
    <definedName name="__bookmark_17">#REF!</definedName>
    <definedName name="__bookmark_2">#REF!</definedName>
    <definedName name="__bookmark_29">#REF!</definedName>
    <definedName name="__bookmark_5">#REF!</definedName>
    <definedName name="_xlnm._FilterDatabase" localSheetId="0" hidden="1">рублей!$A$5:$I$52</definedName>
  </definedNames>
  <calcPr calcId="145621"/>
</workbook>
</file>

<file path=xl/calcChain.xml><?xml version="1.0" encoding="utf-8"?>
<calcChain xmlns="http://schemas.openxmlformats.org/spreadsheetml/2006/main">
  <c r="G12" i="6" l="1"/>
  <c r="H12" i="6"/>
  <c r="H10" i="6" l="1"/>
  <c r="H20" i="6"/>
  <c r="F15" i="6"/>
  <c r="G48" i="6"/>
  <c r="E48" i="6"/>
  <c r="H23" i="6"/>
  <c r="G23" i="6"/>
  <c r="E23" i="6"/>
  <c r="E7" i="6" l="1"/>
  <c r="G7" i="6"/>
  <c r="E8" i="6"/>
  <c r="G8" i="6"/>
  <c r="E9" i="6"/>
  <c r="G9" i="6"/>
  <c r="E10" i="6"/>
  <c r="G10" i="6"/>
  <c r="E11" i="6"/>
  <c r="G11" i="6"/>
  <c r="E13" i="6"/>
  <c r="G13" i="6"/>
  <c r="E14" i="6"/>
  <c r="G14" i="6"/>
  <c r="C15" i="6"/>
  <c r="D15" i="6"/>
  <c r="G15" i="6" s="1"/>
  <c r="F17" i="6"/>
  <c r="D17" i="6"/>
  <c r="C17" i="6"/>
  <c r="G20" i="6"/>
  <c r="E20" i="6"/>
  <c r="F6" i="6"/>
  <c r="F50" i="6"/>
  <c r="F45" i="6"/>
  <c r="F41" i="6"/>
  <c r="F38" i="6"/>
  <c r="F31" i="6"/>
  <c r="F26" i="6"/>
  <c r="F21" i="6"/>
  <c r="F52" i="6" l="1"/>
  <c r="E15" i="6"/>
  <c r="D50" i="6"/>
  <c r="C50" i="6"/>
  <c r="D45" i="6"/>
  <c r="G45" i="6" s="1"/>
  <c r="C45" i="6"/>
  <c r="D41" i="6"/>
  <c r="C41" i="6"/>
  <c r="D38" i="6"/>
  <c r="H38" i="6" s="1"/>
  <c r="C38" i="6"/>
  <c r="D31" i="6"/>
  <c r="C31" i="6"/>
  <c r="D26" i="6"/>
  <c r="G26" i="6" s="1"/>
  <c r="C26" i="6"/>
  <c r="D21" i="6"/>
  <c r="C21" i="6"/>
  <c r="G51" i="6"/>
  <c r="G47" i="6"/>
  <c r="H47" i="6"/>
  <c r="G49" i="6"/>
  <c r="H49" i="6"/>
  <c r="H46" i="6"/>
  <c r="G46" i="6"/>
  <c r="H44" i="6"/>
  <c r="G42" i="6"/>
  <c r="H42" i="6"/>
  <c r="G43" i="6"/>
  <c r="H43" i="6"/>
  <c r="G44" i="6"/>
  <c r="G40" i="6"/>
  <c r="H40" i="6"/>
  <c r="H39" i="6"/>
  <c r="G39" i="6"/>
  <c r="G33" i="6"/>
  <c r="H33" i="6"/>
  <c r="G34" i="6"/>
  <c r="H34" i="6"/>
  <c r="G35" i="6"/>
  <c r="H35" i="6"/>
  <c r="G36" i="6"/>
  <c r="H36" i="6"/>
  <c r="G37" i="6"/>
  <c r="H37" i="6"/>
  <c r="H32" i="6"/>
  <c r="G32" i="6"/>
  <c r="G28" i="6"/>
  <c r="H28" i="6"/>
  <c r="G29" i="6"/>
  <c r="H29" i="6"/>
  <c r="G30" i="6"/>
  <c r="H30" i="6"/>
  <c r="H27" i="6"/>
  <c r="G27" i="6"/>
  <c r="G22" i="6"/>
  <c r="H22" i="6"/>
  <c r="G24" i="6"/>
  <c r="H24" i="6"/>
  <c r="G25" i="6"/>
  <c r="H25" i="6"/>
  <c r="G19" i="6"/>
  <c r="H19" i="6"/>
  <c r="H18" i="6"/>
  <c r="G18" i="6"/>
  <c r="G16" i="6"/>
  <c r="E51" i="6"/>
  <c r="E47" i="6"/>
  <c r="E49" i="6"/>
  <c r="E46" i="6"/>
  <c r="E42" i="6"/>
  <c r="E43" i="6"/>
  <c r="E44" i="6"/>
  <c r="E40" i="6"/>
  <c r="E39" i="6"/>
  <c r="E33" i="6"/>
  <c r="E34" i="6"/>
  <c r="E35" i="6"/>
  <c r="E36" i="6"/>
  <c r="E37" i="6"/>
  <c r="E32" i="6"/>
  <c r="E28" i="6"/>
  <c r="E29" i="6"/>
  <c r="E30" i="6"/>
  <c r="E27" i="6"/>
  <c r="E22" i="6"/>
  <c r="E24" i="6"/>
  <c r="E25" i="6"/>
  <c r="E19" i="6"/>
  <c r="E18" i="6"/>
  <c r="E16" i="6"/>
  <c r="H8" i="6"/>
  <c r="H9" i="6"/>
  <c r="H11" i="6"/>
  <c r="H14" i="6"/>
  <c r="H7" i="6"/>
  <c r="D6" i="6"/>
  <c r="C6" i="6"/>
  <c r="D52" i="6" l="1"/>
  <c r="C52" i="6"/>
  <c r="G6" i="6"/>
  <c r="H6" i="6"/>
  <c r="E6" i="6"/>
  <c r="H26" i="6"/>
  <c r="E31" i="6"/>
  <c r="G38" i="6"/>
  <c r="H41" i="6"/>
  <c r="G21" i="6"/>
  <c r="G50" i="6"/>
  <c r="E50" i="6"/>
  <c r="H45" i="6"/>
  <c r="E38" i="6"/>
  <c r="G31" i="6"/>
  <c r="E26" i="6"/>
  <c r="E17" i="6"/>
  <c r="H17" i="6"/>
  <c r="G17" i="6"/>
  <c r="H31" i="6"/>
  <c r="G41" i="6"/>
  <c r="H21" i="6"/>
  <c r="E45" i="6"/>
  <c r="E41" i="6"/>
  <c r="E21" i="6"/>
  <c r="E52" i="6" l="1"/>
  <c r="G52" i="6"/>
  <c r="H52" i="6"/>
</calcChain>
</file>

<file path=xl/sharedStrings.xml><?xml version="1.0" encoding="utf-8"?>
<sst xmlns="http://schemas.openxmlformats.org/spreadsheetml/2006/main" count="104" uniqueCount="104">
  <si>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</si>
  <si>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</si>
  <si>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</si>
  <si>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</si>
  <si>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</si>
  <si>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</si>
  <si>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</si>
  <si>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</si>
  <si>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</si>
  <si>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</si>
  <si>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</si>
  <si>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</si>
  <si>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</si>
  <si>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</si>
  <si>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</si>
  <si>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</si>
  <si>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</si>
  <si>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</si>
  <si>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</si>
  <si>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</si>
  <si>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</si>
  <si>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</si>
  <si>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</si>
  <si>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</si>
  <si>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</si>
  <si>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</si>
  <si>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</si>
  <si>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</si>
  <si>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</si>
  <si>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</si>
  <si>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</si>
  <si>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</si>
  <si>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</si>
  <si>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</si>
  <si>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</si>
  <si>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</si>
  <si>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</si>
  <si>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</si>
  <si>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</si>
  <si>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</si>
  <si>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</si>
  <si>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 xml:space="preserve">Наименование </t>
  </si>
  <si>
    <t>Процент исполнения к уточненному плану, %</t>
  </si>
  <si>
    <t>0100</t>
  </si>
  <si>
    <t>0102</t>
  </si>
  <si>
    <t>0103</t>
  </si>
  <si>
    <t>0104</t>
  </si>
  <si>
    <t>0105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</si>
  <si>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</si>
  <si>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</si>
  <si>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</si>
  <si>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</si>
  <si>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</si>
  <si>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</si>
  <si>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</si>
  <si>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</si>
  <si>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</si>
  <si>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</si>
  <si>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</si>
  <si>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</si>
  <si>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</si>
  <si>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</si>
  <si>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</si>
  <si>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</si>
  <si>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</si>
  <si>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</si>
  <si>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</si>
  <si>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</si>
  <si>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</si>
  <si>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</si>
  <si>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</si>
  <si>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</si>
  <si>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</si>
  <si>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</si>
  <si>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</si>
  <si>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</si>
  <si>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1003</t>
  </si>
  <si>
    <t>1004</t>
  </si>
  <si>
    <t>1006</t>
  </si>
  <si>
    <t>1100</t>
  </si>
  <si>
    <t>1101</t>
  </si>
  <si>
    <t>1102</t>
  </si>
  <si>
    <t>1105</t>
  </si>
  <si>
    <t>1301</t>
  </si>
  <si>
    <t>1300</t>
  </si>
  <si>
    <t>Раздел, подраздел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</si>
  <si>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</si>
  <si>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</si>
  <si>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абс. сумма</t>
  </si>
  <si>
    <t>%</t>
  </si>
  <si>
    <t>Отклонение к соответствующему периоду прошлого года</t>
  </si>
  <si>
    <t>2024 год</t>
  </si>
  <si>
    <t>0314</t>
  </si>
  <si>
    <t>Другие вопросы в области национальной безопасности и правоохранительной деятельности</t>
  </si>
  <si>
    <t>(рублей)</t>
  </si>
  <si>
    <t>0408</t>
  </si>
  <si>
    <t>Транспорт</t>
  </si>
  <si>
    <t>Спорт высших достижений</t>
  </si>
  <si>
    <t>0107</t>
  </si>
  <si>
    <t>Обеспечение проведения выборов и референдумов</t>
  </si>
  <si>
    <t>Сведения об исполнении бюджета Изобильненского муниципального округа Ставропольского края по расходам за 2024 год в разрезе разделов и подразделов классификации расходов в сравнении с запланированными значениями на 2024 год и соответствующим периодом прошлого года</t>
  </si>
  <si>
    <t>План 
на 2024 год
(сводная бюджетная роспись по состоянию на 31.12.2024 г.)</t>
  </si>
  <si>
    <t xml:space="preserve">Исполнение 
за 2024 год
</t>
  </si>
  <si>
    <t xml:space="preserve">Исполнено за  
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</si>
</sst>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##,##0.00"/>
    <numFmt numFmtId="165" formatCode="#,##0.00;[Red]\-#,##0.00"/>
    <numFmt numFmtId="166" formatCode="#,##0.00;[Red]\-#,##0.00;0.00"/>
    <numFmt numFmtId="167" formatCode="000;[Red]\-000;&quot;&quot;"/>
  </numFmts>
  <fonts count="4" x14ac:knownFonts="1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164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0" fillId="0" borderId="0" xfId="0" applyBorder="1"/>
    <xf numFmtId="164" fontId="0" fillId="0" borderId="0" xfId="0" applyNumberFormat="1" applyFill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64" fontId="2" fillId="0" borderId="0" xfId="0" applyNumberFormat="1" applyFont="1" applyFill="1" applyBorder="1"/>
    <xf numFmtId="167" fontId="2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6" fontId="3" fillId="0" borderId="6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vertical="center"/>
      <protection hidden="1"/>
    </xf>
    <xf numFmtId="166" fontId="3" fillId="0" borderId="6" xfId="0" applyNumberFormat="1" applyFont="1" applyFill="1" applyBorder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topLeftCell="A16" workbookViewId="0">
      <selection activeCell="C40" sqref="C40"/>
    </sheetView>
  </sheetViews>
  <sheetFormatPr defaultRowHeight="15.75" x14ac:dyDescent="0.25"/>
  <cols>
    <col min="1" max="1" width="12.28515625" style="5" customWidth="1"/>
    <col min="2" max="2" width="50.7109375" customWidth="1"/>
    <col min="3" max="3" width="24" customWidth="1"/>
    <col min="4" max="4" width="18.42578125" customWidth="1"/>
    <col min="5" max="5" width="15.42578125" style="1" customWidth="1"/>
    <col min="6" max="6" width="18.42578125" customWidth="1"/>
    <col min="7" max="7" width="15.140625" customWidth="1"/>
    <col min="8" max="8" width="13.5703125" customWidth="1"/>
    <col min="10" max="10" width="9.140625" style="19"/>
    <col min="11" max="12" width="12.7109375" style="19" bestFit="1" customWidth="1"/>
    <col min="13" max="15" width="9.140625" style="19"/>
  </cols>
  <sheetData>
    <row r="1" spans="1:15" ht="12.75" x14ac:dyDescent="0.2">
      <c r="A1" s="35" t="s">
        <v>100</v>
      </c>
      <c r="B1" s="35"/>
      <c r="C1" s="35"/>
      <c r="D1" s="35"/>
      <c r="E1" s="35"/>
      <c r="F1" s="35"/>
      <c r="G1" s="35"/>
      <c r="H1" s="35"/>
    </row>
    <row r="2" spans="1:15" ht="24.75" customHeight="1" x14ac:dyDescent="0.2">
      <c r="A2" s="35"/>
      <c r="B2" s="35"/>
      <c r="C2" s="35"/>
      <c r="D2" s="35"/>
      <c r="E2" s="35"/>
      <c r="F2" s="35"/>
      <c r="G2" s="35"/>
      <c r="H2" s="35"/>
    </row>
    <row r="3" spans="1:15" x14ac:dyDescent="0.25">
      <c r="E3" s="4"/>
      <c r="H3" s="4" t="s">
        <v>94</v>
      </c>
    </row>
    <row r="4" spans="1:15" x14ac:dyDescent="0.2">
      <c r="A4" s="36" t="s">
        <v>85</v>
      </c>
      <c r="B4" s="40" t="s">
        <v>41</v>
      </c>
      <c r="C4" s="40" t="s">
        <v>91</v>
      </c>
      <c r="D4" s="40"/>
      <c r="E4" s="36" t="s">
        <v>42</v>
      </c>
      <c r="F4" s="36" t="s">
        <v>103</v>
      </c>
      <c r="G4" s="38" t="s">
        <v>90</v>
      </c>
      <c r="H4" s="39"/>
    </row>
    <row r="5" spans="1:15" ht="78.75" x14ac:dyDescent="0.2">
      <c r="A5" s="41"/>
      <c r="B5" s="40"/>
      <c r="C5" s="8" t="s">
        <v>101</v>
      </c>
      <c r="D5" s="8" t="s">
        <v>102</v>
      </c>
      <c r="E5" s="37"/>
      <c r="F5" s="37"/>
      <c r="G5" s="18" t="s">
        <v>88</v>
      </c>
      <c r="H5" s="8" t="s">
        <v>89</v>
      </c>
    </row>
    <row r="6" spans="1:15" x14ac:dyDescent="0.25">
      <c r="A6" s="7" t="s">
        <v>43</v>
      </c>
      <c r="B6" s="2" t="s">
        <v>0</v>
      </c>
      <c r="C6" s="42">
        <f>SUM(C7:C14)</f>
        <v>402109338.97000003</v>
      </c>
      <c r="D6" s="42">
        <f>SUM(D7:D14)</f>
        <v>391521695.61000001</v>
      </c>
      <c r="E6" s="43">
        <f>D6/C6*100</f>
        <v>97.366974020767543</v>
      </c>
      <c r="F6" s="42">
        <f>SUM(F7:F14)</f>
        <v>355544208.28999996</v>
      </c>
      <c r="G6" s="42">
        <f>D6-F6</f>
        <v>35977487.320000052</v>
      </c>
      <c r="H6" s="46">
        <f>D6/F6*100</f>
        <v>110.1189912481024</v>
      </c>
      <c r="J6" s="20"/>
      <c r="K6" s="21"/>
      <c r="L6" s="21"/>
      <c r="M6" s="21"/>
      <c r="N6" s="22"/>
      <c r="O6" s="22"/>
    </row>
    <row r="7" spans="1:15" ht="47.25" x14ac:dyDescent="0.2">
      <c r="A7" s="9" t="s">
        <v>44</v>
      </c>
      <c r="B7" s="13" t="s">
        <v>1</v>
      </c>
      <c r="C7" s="33">
        <v>1889883.03</v>
      </c>
      <c r="D7" s="32">
        <v>1888096.58</v>
      </c>
      <c r="E7" s="28">
        <f>D7/C7*100</f>
        <v>99.905472985806966</v>
      </c>
      <c r="F7" s="45">
        <v>1248088.1499999999</v>
      </c>
      <c r="G7" s="30">
        <f>D7-F7</f>
        <v>640008.43000000017</v>
      </c>
      <c r="H7" s="30">
        <f>D7/F7*100</f>
        <v>151.27910476515623</v>
      </c>
      <c r="J7" s="20"/>
      <c r="K7" s="21"/>
      <c r="L7" s="21"/>
      <c r="M7" s="21"/>
      <c r="N7" s="22"/>
      <c r="O7" s="22"/>
    </row>
    <row r="8" spans="1:15" ht="63" x14ac:dyDescent="0.2">
      <c r="A8" s="9" t="s">
        <v>45</v>
      </c>
      <c r="B8" s="13" t="s">
        <v>2</v>
      </c>
      <c r="C8" s="33">
        <v>7559902.5599999996</v>
      </c>
      <c r="D8" s="32">
        <v>7559770.8200000003</v>
      </c>
      <c r="E8" s="28">
        <f t="shared" ref="E8:E14" si="0">D8/C8*100</f>
        <v>99.998257384947038</v>
      </c>
      <c r="F8" s="45">
        <v>6982742.6200000001</v>
      </c>
      <c r="G8" s="30">
        <f t="shared" ref="G8:G14" si="1">D8-F8</f>
        <v>577028.20000000019</v>
      </c>
      <c r="H8" s="30">
        <f t="shared" ref="H8:H14" si="2">D8/F8*100</f>
        <v>108.26363266415224</v>
      </c>
      <c r="J8" s="20"/>
      <c r="K8" s="21"/>
      <c r="L8" s="21"/>
      <c r="M8" s="21"/>
      <c r="N8" s="22"/>
      <c r="O8" s="22"/>
    </row>
    <row r="9" spans="1:15" ht="63" x14ac:dyDescent="0.2">
      <c r="A9" s="9" t="s">
        <v>46</v>
      </c>
      <c r="B9" s="13" t="s">
        <v>3</v>
      </c>
      <c r="C9" s="33">
        <v>87402607.900000006</v>
      </c>
      <c r="D9" s="32">
        <v>87070422.239999995</v>
      </c>
      <c r="E9" s="28">
        <f t="shared" si="0"/>
        <v>99.619936214740775</v>
      </c>
      <c r="F9" s="45">
        <v>77657614.040000007</v>
      </c>
      <c r="G9" s="30">
        <f t="shared" si="1"/>
        <v>9412808.1999999881</v>
      </c>
      <c r="H9" s="30">
        <f t="shared" si="2"/>
        <v>112.12090831834163</v>
      </c>
      <c r="J9" s="20"/>
      <c r="K9" s="21"/>
      <c r="L9" s="21"/>
      <c r="M9" s="21"/>
      <c r="N9" s="22"/>
      <c r="O9" s="22"/>
    </row>
    <row r="10" spans="1:15" x14ac:dyDescent="0.2">
      <c r="A10" s="9" t="s">
        <v>47</v>
      </c>
      <c r="B10" s="13" t="s">
        <v>4</v>
      </c>
      <c r="C10" s="33">
        <v>18697.25</v>
      </c>
      <c r="D10" s="32">
        <v>18697.25</v>
      </c>
      <c r="E10" s="28">
        <f t="shared" si="0"/>
        <v>100</v>
      </c>
      <c r="F10" s="45">
        <v>4857.3</v>
      </c>
      <c r="G10" s="30">
        <f t="shared" si="1"/>
        <v>13839.95</v>
      </c>
      <c r="H10" s="30">
        <f>D10/F10*100</f>
        <v>384.93092870524777</v>
      </c>
      <c r="J10" s="20"/>
      <c r="K10" s="21"/>
      <c r="L10" s="21"/>
      <c r="M10" s="21"/>
      <c r="N10" s="22"/>
      <c r="O10" s="22"/>
    </row>
    <row r="11" spans="1:15" ht="47.25" x14ac:dyDescent="0.2">
      <c r="A11" s="9" t="s">
        <v>48</v>
      </c>
      <c r="B11" s="13" t="s">
        <v>5</v>
      </c>
      <c r="C11" s="33">
        <v>29824325.59</v>
      </c>
      <c r="D11" s="32">
        <v>29817991.550000001</v>
      </c>
      <c r="E11" s="28">
        <f t="shared" si="0"/>
        <v>99.978762168549679</v>
      </c>
      <c r="F11" s="45">
        <v>26291065.18</v>
      </c>
      <c r="G11" s="30">
        <f t="shared" si="1"/>
        <v>3526926.370000001</v>
      </c>
      <c r="H11" s="30">
        <f t="shared" si="2"/>
        <v>113.4149238376351</v>
      </c>
      <c r="J11" s="20"/>
      <c r="K11" s="21"/>
      <c r="L11" s="21"/>
      <c r="M11" s="21"/>
      <c r="N11" s="22"/>
      <c r="O11" s="22"/>
    </row>
    <row r="12" spans="1:15" ht="31.5" x14ac:dyDescent="0.2">
      <c r="A12" s="10" t="s">
        <v>98</v>
      </c>
      <c r="B12" s="13" t="s">
        <v>99</v>
      </c>
      <c r="C12" s="33">
        <v>0</v>
      </c>
      <c r="D12" s="32">
        <v>0</v>
      </c>
      <c r="E12" s="28">
        <v>0</v>
      </c>
      <c r="F12" s="45">
        <v>322199</v>
      </c>
      <c r="G12" s="30">
        <f t="shared" si="1"/>
        <v>-322199</v>
      </c>
      <c r="H12" s="30">
        <f t="shared" si="2"/>
        <v>0</v>
      </c>
      <c r="J12" s="20"/>
      <c r="K12" s="21"/>
      <c r="L12" s="21"/>
      <c r="M12" s="21"/>
      <c r="N12" s="22"/>
      <c r="O12" s="22"/>
    </row>
    <row r="13" spans="1:15" x14ac:dyDescent="0.2">
      <c r="A13" s="9" t="s">
        <v>49</v>
      </c>
      <c r="B13" s="13" t="s">
        <v>6</v>
      </c>
      <c r="C13" s="33">
        <v>3431769.67</v>
      </c>
      <c r="D13" s="32">
        <v>0</v>
      </c>
      <c r="E13" s="28">
        <f t="shared" si="0"/>
        <v>0</v>
      </c>
      <c r="F13" s="47">
        <v>0</v>
      </c>
      <c r="G13" s="30">
        <f t="shared" si="1"/>
        <v>0</v>
      </c>
      <c r="H13" s="30">
        <v>0</v>
      </c>
      <c r="J13" s="20"/>
      <c r="K13" s="21"/>
      <c r="L13" s="21"/>
      <c r="M13" s="21"/>
      <c r="N13" s="22"/>
      <c r="O13" s="22"/>
    </row>
    <row r="14" spans="1:15" x14ac:dyDescent="0.2">
      <c r="A14" s="9" t="s">
        <v>50</v>
      </c>
      <c r="B14" s="13" t="s">
        <v>7</v>
      </c>
      <c r="C14" s="33">
        <v>271982152.97000003</v>
      </c>
      <c r="D14" s="32">
        <v>265166717.16999999</v>
      </c>
      <c r="E14" s="28">
        <f t="shared" si="0"/>
        <v>97.494160655183947</v>
      </c>
      <c r="F14" s="45">
        <v>243037642</v>
      </c>
      <c r="G14" s="30">
        <f t="shared" si="1"/>
        <v>22129075.169999987</v>
      </c>
      <c r="H14" s="30">
        <f t="shared" si="2"/>
        <v>109.10520485135385</v>
      </c>
      <c r="J14" s="20"/>
      <c r="K14" s="21"/>
      <c r="L14" s="21"/>
      <c r="M14" s="21"/>
      <c r="N14" s="22"/>
      <c r="O14" s="22"/>
    </row>
    <row r="15" spans="1:15" x14ac:dyDescent="0.2">
      <c r="A15" s="11" t="s">
        <v>51</v>
      </c>
      <c r="B15" s="14" t="s">
        <v>8</v>
      </c>
      <c r="C15" s="42">
        <f>SUM(C16:C16)</f>
        <v>3211372.65</v>
      </c>
      <c r="D15" s="42">
        <f>SUM(D16:D16)</f>
        <v>2125591.96</v>
      </c>
      <c r="E15" s="43">
        <f>D15/C15*100</f>
        <v>66.189514318744671</v>
      </c>
      <c r="F15" s="48">
        <f>SUM(F16:F16)</f>
        <v>0</v>
      </c>
      <c r="G15" s="42">
        <f>D15-F15</f>
        <v>2125591.96</v>
      </c>
      <c r="H15" s="46">
        <v>0</v>
      </c>
      <c r="J15" s="20"/>
      <c r="K15" s="21"/>
      <c r="L15" s="21"/>
      <c r="M15" s="21"/>
      <c r="N15" s="22"/>
      <c r="O15" s="22"/>
    </row>
    <row r="16" spans="1:15" x14ac:dyDescent="0.2">
      <c r="A16" s="9" t="s">
        <v>52</v>
      </c>
      <c r="B16" s="13" t="s">
        <v>9</v>
      </c>
      <c r="C16" s="31">
        <v>3211372.65</v>
      </c>
      <c r="D16" s="32">
        <v>2125591.96</v>
      </c>
      <c r="E16" s="28">
        <f>D16/C16*100</f>
        <v>66.189514318744671</v>
      </c>
      <c r="F16" s="29">
        <v>0</v>
      </c>
      <c r="G16" s="30">
        <f t="shared" ref="G16" si="3">D16-F16</f>
        <v>2125591.96</v>
      </c>
      <c r="H16" s="30">
        <v>0</v>
      </c>
      <c r="J16" s="20"/>
      <c r="K16" s="21"/>
      <c r="L16" s="21"/>
      <c r="M16" s="21"/>
      <c r="N16" s="22"/>
      <c r="O16" s="22"/>
    </row>
    <row r="17" spans="1:15" ht="31.5" x14ac:dyDescent="0.2">
      <c r="A17" s="11" t="s">
        <v>53</v>
      </c>
      <c r="B17" s="14" t="s">
        <v>10</v>
      </c>
      <c r="C17" s="42">
        <f>SUM(C18:C20)</f>
        <v>19952010.57</v>
      </c>
      <c r="D17" s="42">
        <f>SUM(D18:D20)</f>
        <v>19743233.149999999</v>
      </c>
      <c r="E17" s="43">
        <f>D17/C17*100</f>
        <v>98.953602098056621</v>
      </c>
      <c r="F17" s="48">
        <f>SUM(F18:F20)</f>
        <v>14084166.93</v>
      </c>
      <c r="G17" s="42">
        <f>D17-F17</f>
        <v>5659066.2199999988</v>
      </c>
      <c r="H17" s="46">
        <f>D17/F17*100</f>
        <v>140.18034043565541</v>
      </c>
      <c r="J17" s="20"/>
      <c r="K17" s="21"/>
      <c r="L17" s="21"/>
      <c r="M17" s="21"/>
      <c r="N17" s="22"/>
      <c r="O17" s="22"/>
    </row>
    <row r="18" spans="1:15" x14ac:dyDescent="0.2">
      <c r="A18" s="9" t="s">
        <v>54</v>
      </c>
      <c r="B18" s="13" t="s">
        <v>86</v>
      </c>
      <c r="C18" s="33">
        <v>168290.92</v>
      </c>
      <c r="D18" s="32">
        <v>168290.92</v>
      </c>
      <c r="E18" s="28">
        <f>D18/C18*100</f>
        <v>100</v>
      </c>
      <c r="F18" s="45">
        <v>563032.18000000005</v>
      </c>
      <c r="G18" s="30">
        <f t="shared" ref="G18" si="4">D18-F18</f>
        <v>-394741.26</v>
      </c>
      <c r="H18" s="30">
        <f t="shared" ref="H18" si="5">D18/F18*100</f>
        <v>29.890106814143376</v>
      </c>
      <c r="J18" s="20"/>
      <c r="K18" s="21"/>
      <c r="L18" s="21"/>
      <c r="M18" s="21"/>
      <c r="N18" s="22"/>
      <c r="O18" s="22"/>
    </row>
    <row r="19" spans="1:15" ht="47.25" x14ac:dyDescent="0.2">
      <c r="A19" s="9" t="s">
        <v>55</v>
      </c>
      <c r="B19" s="13" t="s">
        <v>87</v>
      </c>
      <c r="C19" s="33">
        <v>14894311.970000001</v>
      </c>
      <c r="D19" s="32">
        <v>14722154.27</v>
      </c>
      <c r="E19" s="28">
        <f t="shared" ref="E19:E51" si="6">D19/C19*100</f>
        <v>98.844137947783295</v>
      </c>
      <c r="F19" s="45">
        <v>11931200.4</v>
      </c>
      <c r="G19" s="30">
        <f t="shared" ref="G19" si="7">D19-F19</f>
        <v>2790953.8699999992</v>
      </c>
      <c r="H19" s="30">
        <f t="shared" ref="H19:H20" si="8">D19/F19*100</f>
        <v>123.39206262933946</v>
      </c>
      <c r="J19" s="20"/>
      <c r="K19" s="21"/>
      <c r="L19" s="21"/>
      <c r="M19" s="21"/>
      <c r="N19" s="22"/>
      <c r="O19" s="22"/>
    </row>
    <row r="20" spans="1:15" ht="47.25" x14ac:dyDescent="0.2">
      <c r="A20" s="10" t="s">
        <v>92</v>
      </c>
      <c r="B20" s="13" t="s">
        <v>93</v>
      </c>
      <c r="C20" s="33">
        <v>4889407.68</v>
      </c>
      <c r="D20" s="32">
        <v>4852787.96</v>
      </c>
      <c r="E20" s="28">
        <f t="shared" si="6"/>
        <v>99.251039749665551</v>
      </c>
      <c r="F20" s="45">
        <v>1589934.35</v>
      </c>
      <c r="G20" s="30">
        <f t="shared" ref="G20" si="9">D20-F20</f>
        <v>3262853.61</v>
      </c>
      <c r="H20" s="30">
        <f t="shared" si="8"/>
        <v>305.21939223465421</v>
      </c>
      <c r="J20" s="20"/>
      <c r="K20" s="21"/>
      <c r="L20" s="21"/>
      <c r="M20" s="21"/>
      <c r="N20" s="22"/>
      <c r="O20" s="22"/>
    </row>
    <row r="21" spans="1:15" x14ac:dyDescent="0.2">
      <c r="A21" s="11" t="s">
        <v>56</v>
      </c>
      <c r="B21" s="14" t="s">
        <v>11</v>
      </c>
      <c r="C21" s="42">
        <f>SUM(C22:C25)</f>
        <v>700657286.06999993</v>
      </c>
      <c r="D21" s="42">
        <f>SUM(D22:D25)</f>
        <v>200079258.98999998</v>
      </c>
      <c r="E21" s="43">
        <f>D21/C21*100</f>
        <v>28.555937826929391</v>
      </c>
      <c r="F21" s="48">
        <f>SUM(F22:F25)</f>
        <v>247419410.33000001</v>
      </c>
      <c r="G21" s="42">
        <f>D21-F21</f>
        <v>-47340151.340000033</v>
      </c>
      <c r="H21" s="46">
        <f>D21/F21*100</f>
        <v>80.866435953080938</v>
      </c>
      <c r="J21" s="20"/>
      <c r="K21" s="21"/>
      <c r="L21" s="21"/>
      <c r="M21" s="21"/>
      <c r="N21" s="22"/>
      <c r="O21" s="22"/>
    </row>
    <row r="22" spans="1:15" x14ac:dyDescent="0.2">
      <c r="A22" s="9" t="s">
        <v>57</v>
      </c>
      <c r="B22" s="13" t="s">
        <v>12</v>
      </c>
      <c r="C22" s="45">
        <v>19487742.960000001</v>
      </c>
      <c r="D22" s="45">
        <v>18447193.899999999</v>
      </c>
      <c r="E22" s="28">
        <f t="shared" si="6"/>
        <v>94.660494742075556</v>
      </c>
      <c r="F22" s="45">
        <v>4634996.5</v>
      </c>
      <c r="G22" s="30">
        <f t="shared" ref="G22:G25" si="10">D22-F22</f>
        <v>13812197.399999999</v>
      </c>
      <c r="H22" s="30">
        <f t="shared" ref="H22:H25" si="11">D22/F22*100</f>
        <v>397.99801143323407</v>
      </c>
      <c r="J22" s="20"/>
      <c r="K22" s="21"/>
      <c r="L22" s="21"/>
      <c r="M22" s="21"/>
      <c r="N22" s="22"/>
      <c r="O22" s="22"/>
    </row>
    <row r="23" spans="1:15" x14ac:dyDescent="0.25">
      <c r="A23" s="10" t="s">
        <v>95</v>
      </c>
      <c r="B23" s="24" t="s">
        <v>96</v>
      </c>
      <c r="C23" s="45">
        <v>2928561.22</v>
      </c>
      <c r="D23" s="45">
        <v>2915706.92</v>
      </c>
      <c r="E23" s="28">
        <f t="shared" si="6"/>
        <v>99.561071152885091</v>
      </c>
      <c r="F23" s="45">
        <v>39500</v>
      </c>
      <c r="G23" s="30">
        <f t="shared" si="10"/>
        <v>2876206.92</v>
      </c>
      <c r="H23" s="30">
        <f t="shared" si="11"/>
        <v>7381.5365063291138</v>
      </c>
      <c r="J23" s="20"/>
      <c r="K23" s="21"/>
      <c r="L23" s="21"/>
      <c r="M23" s="21"/>
      <c r="N23" s="22"/>
      <c r="O23" s="22"/>
    </row>
    <row r="24" spans="1:15" x14ac:dyDescent="0.2">
      <c r="A24" s="9" t="s">
        <v>58</v>
      </c>
      <c r="B24" s="13" t="s">
        <v>13</v>
      </c>
      <c r="C24" s="45">
        <v>676961749.66999996</v>
      </c>
      <c r="D24" s="45">
        <v>177447125.94999999</v>
      </c>
      <c r="E24" s="28">
        <f t="shared" si="6"/>
        <v>26.212282457096066</v>
      </c>
      <c r="F24" s="45">
        <v>240535804.83000001</v>
      </c>
      <c r="G24" s="30">
        <f t="shared" si="10"/>
        <v>-63088678.880000025</v>
      </c>
      <c r="H24" s="30">
        <f t="shared" si="11"/>
        <v>73.771605884376228</v>
      </c>
      <c r="J24" s="20"/>
      <c r="K24" s="21"/>
      <c r="L24" s="21"/>
      <c r="M24" s="21"/>
      <c r="N24" s="22"/>
      <c r="O24" s="22"/>
    </row>
    <row r="25" spans="1:15" ht="31.5" x14ac:dyDescent="0.2">
      <c r="A25" s="9" t="s">
        <v>59</v>
      </c>
      <c r="B25" s="13" t="s">
        <v>14</v>
      </c>
      <c r="C25" s="45">
        <v>1279232.22</v>
      </c>
      <c r="D25" s="45">
        <v>1269232.22</v>
      </c>
      <c r="E25" s="28">
        <f t="shared" si="6"/>
        <v>99.218281103019748</v>
      </c>
      <c r="F25" s="45">
        <v>2209109</v>
      </c>
      <c r="G25" s="30">
        <f t="shared" si="10"/>
        <v>-939876.78</v>
      </c>
      <c r="H25" s="30">
        <f t="shared" si="11"/>
        <v>57.454485948859926</v>
      </c>
      <c r="J25" s="20"/>
      <c r="K25" s="21"/>
      <c r="L25" s="21"/>
      <c r="M25" s="21"/>
      <c r="N25" s="22"/>
      <c r="O25" s="22"/>
    </row>
    <row r="26" spans="1:15" x14ac:dyDescent="0.2">
      <c r="A26" s="11" t="s">
        <v>60</v>
      </c>
      <c r="B26" s="14" t="s">
        <v>15</v>
      </c>
      <c r="C26" s="42">
        <f>SUM(C27:C30)</f>
        <v>370545198.57000005</v>
      </c>
      <c r="D26" s="42">
        <f>SUM(D27:D30)</f>
        <v>344186257.88999999</v>
      </c>
      <c r="E26" s="43">
        <f>D26/C26*100</f>
        <v>92.88644387196922</v>
      </c>
      <c r="F26" s="48">
        <f>SUM(F27:F30)</f>
        <v>298797426.5</v>
      </c>
      <c r="G26" s="42">
        <f>D26-F26</f>
        <v>45388831.389999986</v>
      </c>
      <c r="H26" s="46">
        <f>D26/F26*100</f>
        <v>115.19050278366436</v>
      </c>
      <c r="J26" s="20"/>
      <c r="K26" s="21"/>
      <c r="L26" s="21"/>
      <c r="M26" s="21"/>
      <c r="N26" s="22"/>
      <c r="O26" s="22"/>
    </row>
    <row r="27" spans="1:15" x14ac:dyDescent="0.2">
      <c r="A27" s="9" t="s">
        <v>61</v>
      </c>
      <c r="B27" s="13" t="s">
        <v>16</v>
      </c>
      <c r="C27" s="45">
        <v>82501208.819999993</v>
      </c>
      <c r="D27" s="45">
        <v>82455277.760000005</v>
      </c>
      <c r="E27" s="28">
        <f t="shared" si="6"/>
        <v>99.944326803622715</v>
      </c>
      <c r="F27" s="45">
        <v>16140917.24</v>
      </c>
      <c r="G27" s="30">
        <f t="shared" ref="G27" si="12">D27-F27</f>
        <v>66314360.520000003</v>
      </c>
      <c r="H27" s="30">
        <f t="shared" ref="H27" si="13">D27/F27*100</f>
        <v>510.84629537447529</v>
      </c>
      <c r="J27" s="20"/>
      <c r="K27" s="21"/>
      <c r="L27" s="21"/>
      <c r="M27" s="21"/>
      <c r="N27" s="22"/>
      <c r="O27" s="22"/>
    </row>
    <row r="28" spans="1:15" x14ac:dyDescent="0.2">
      <c r="A28" s="9" t="s">
        <v>62</v>
      </c>
      <c r="B28" s="13" t="s">
        <v>17</v>
      </c>
      <c r="C28" s="45">
        <v>1686093.98</v>
      </c>
      <c r="D28" s="45">
        <v>1624307.39</v>
      </c>
      <c r="E28" s="28">
        <f t="shared" si="6"/>
        <v>96.335519209907858</v>
      </c>
      <c r="F28" s="45">
        <v>2406986.96</v>
      </c>
      <c r="G28" s="30">
        <f t="shared" ref="G28:G30" si="14">D28-F28</f>
        <v>-782679.57000000007</v>
      </c>
      <c r="H28" s="30">
        <f t="shared" ref="H28:H30" si="15">D28/F28*100</f>
        <v>67.483015778365498</v>
      </c>
      <c r="J28" s="20"/>
      <c r="K28" s="21"/>
      <c r="L28" s="21"/>
      <c r="M28" s="21"/>
      <c r="N28" s="22"/>
      <c r="O28" s="22"/>
    </row>
    <row r="29" spans="1:15" x14ac:dyDescent="0.2">
      <c r="A29" s="9" t="s">
        <v>63</v>
      </c>
      <c r="B29" s="13" t="s">
        <v>18</v>
      </c>
      <c r="C29" s="45">
        <v>221145715.43000001</v>
      </c>
      <c r="D29" s="45">
        <v>195940284.27000001</v>
      </c>
      <c r="E29" s="28">
        <f t="shared" si="6"/>
        <v>88.602342527419054</v>
      </c>
      <c r="F29" s="45">
        <v>219326648.53</v>
      </c>
      <c r="G29" s="30">
        <f t="shared" si="14"/>
        <v>-23386364.25999999</v>
      </c>
      <c r="H29" s="30">
        <f t="shared" si="15"/>
        <v>89.337198914612898</v>
      </c>
      <c r="J29" s="20"/>
      <c r="K29" s="21"/>
      <c r="L29" s="21"/>
      <c r="M29" s="21"/>
      <c r="N29" s="22"/>
      <c r="O29" s="22"/>
    </row>
    <row r="30" spans="1:15" ht="31.5" x14ac:dyDescent="0.2">
      <c r="A30" s="9" t="s">
        <v>64</v>
      </c>
      <c r="B30" s="13" t="s">
        <v>19</v>
      </c>
      <c r="C30" s="45">
        <v>65212180.340000004</v>
      </c>
      <c r="D30" s="45">
        <v>64166388.469999999</v>
      </c>
      <c r="E30" s="28">
        <f t="shared" si="6"/>
        <v>98.396324329983287</v>
      </c>
      <c r="F30" s="45">
        <v>60922873.770000003</v>
      </c>
      <c r="G30" s="30">
        <f t="shared" si="14"/>
        <v>3243514.6999999955</v>
      </c>
      <c r="H30" s="30">
        <f t="shared" si="15"/>
        <v>105.32396864968176</v>
      </c>
      <c r="J30" s="20"/>
      <c r="K30" s="21"/>
      <c r="L30" s="21"/>
      <c r="M30" s="21"/>
      <c r="N30" s="22"/>
      <c r="O30" s="22"/>
    </row>
    <row r="31" spans="1:15" x14ac:dyDescent="0.2">
      <c r="A31" s="11" t="s">
        <v>65</v>
      </c>
      <c r="B31" s="14" t="s">
        <v>20</v>
      </c>
      <c r="C31" s="42">
        <f>SUM(C32:C37)</f>
        <v>1637019363.29</v>
      </c>
      <c r="D31" s="42">
        <f>SUM(D32:D37)</f>
        <v>1623417203.3299999</v>
      </c>
      <c r="E31" s="43">
        <f>D31/C31*100</f>
        <v>99.169089855317097</v>
      </c>
      <c r="F31" s="48">
        <f>SUM(F32:F37)</f>
        <v>1306226891.52</v>
      </c>
      <c r="G31" s="42">
        <f>D31-F31</f>
        <v>317190311.80999994</v>
      </c>
      <c r="H31" s="46">
        <f>D31/F31*100</f>
        <v>124.28294149119066</v>
      </c>
      <c r="J31" s="20"/>
      <c r="K31" s="21"/>
      <c r="L31" s="21"/>
      <c r="M31" s="21"/>
      <c r="N31" s="22"/>
      <c r="O31" s="22"/>
    </row>
    <row r="32" spans="1:15" x14ac:dyDescent="0.2">
      <c r="A32" s="9" t="s">
        <v>66</v>
      </c>
      <c r="B32" s="13" t="s">
        <v>21</v>
      </c>
      <c r="C32" s="45">
        <v>438529713.33999997</v>
      </c>
      <c r="D32" s="45">
        <v>435962329.27999997</v>
      </c>
      <c r="E32" s="28">
        <f t="shared" si="6"/>
        <v>99.414547297047235</v>
      </c>
      <c r="F32" s="45">
        <v>390460708.55000001</v>
      </c>
      <c r="G32" s="30">
        <f t="shared" ref="G32" si="16">D32-F32</f>
        <v>45501620.729999959</v>
      </c>
      <c r="H32" s="30">
        <f t="shared" ref="H32" si="17">D32/F32*100</f>
        <v>111.65331612980293</v>
      </c>
      <c r="J32" s="20"/>
      <c r="K32" s="21"/>
      <c r="L32" s="21"/>
      <c r="M32" s="21"/>
      <c r="N32" s="22"/>
      <c r="O32" s="22"/>
    </row>
    <row r="33" spans="1:15" x14ac:dyDescent="0.2">
      <c r="A33" s="9" t="s">
        <v>67</v>
      </c>
      <c r="B33" s="13" t="s">
        <v>22</v>
      </c>
      <c r="C33" s="45">
        <v>1062815552.25</v>
      </c>
      <c r="D33" s="45">
        <v>1052521546.88</v>
      </c>
      <c r="E33" s="28">
        <f t="shared" si="6"/>
        <v>99.031440088714604</v>
      </c>
      <c r="F33" s="45">
        <v>787458161.61000001</v>
      </c>
      <c r="G33" s="30">
        <f t="shared" ref="G33:G37" si="18">D33-F33</f>
        <v>265063385.26999998</v>
      </c>
      <c r="H33" s="30">
        <f t="shared" ref="H33:H37" si="19">D33/F33*100</f>
        <v>133.66063089981361</v>
      </c>
      <c r="J33" s="20"/>
      <c r="K33" s="21"/>
      <c r="L33" s="21"/>
      <c r="M33" s="21"/>
      <c r="N33" s="22"/>
      <c r="O33" s="22"/>
    </row>
    <row r="34" spans="1:15" x14ac:dyDescent="0.2">
      <c r="A34" s="9" t="s">
        <v>68</v>
      </c>
      <c r="B34" s="13" t="s">
        <v>23</v>
      </c>
      <c r="C34" s="45">
        <v>78085183.189999998</v>
      </c>
      <c r="D34" s="45">
        <v>77981272.939999998</v>
      </c>
      <c r="E34" s="28">
        <f t="shared" si="6"/>
        <v>99.866927058687736</v>
      </c>
      <c r="F34" s="45">
        <v>80972135.879999995</v>
      </c>
      <c r="G34" s="30">
        <f t="shared" si="18"/>
        <v>-2990862.9399999976</v>
      </c>
      <c r="H34" s="30">
        <f t="shared" si="19"/>
        <v>96.306305981069301</v>
      </c>
      <c r="J34" s="20"/>
      <c r="K34" s="21"/>
      <c r="L34" s="21"/>
      <c r="M34" s="21"/>
      <c r="N34" s="22"/>
      <c r="O34" s="22"/>
    </row>
    <row r="35" spans="1:15" ht="31.5" x14ac:dyDescent="0.2">
      <c r="A35" s="9" t="s">
        <v>69</v>
      </c>
      <c r="B35" s="13" t="s">
        <v>24</v>
      </c>
      <c r="C35" s="45">
        <v>13000</v>
      </c>
      <c r="D35" s="45">
        <v>13000</v>
      </c>
      <c r="E35" s="28">
        <f t="shared" si="6"/>
        <v>100</v>
      </c>
      <c r="F35" s="45">
        <v>6900</v>
      </c>
      <c r="G35" s="30">
        <f t="shared" si="18"/>
        <v>6100</v>
      </c>
      <c r="H35" s="30">
        <f t="shared" si="19"/>
        <v>188.40579710144928</v>
      </c>
      <c r="J35" s="20"/>
      <c r="K35" s="21"/>
      <c r="L35" s="21"/>
      <c r="M35" s="21"/>
      <c r="N35" s="22"/>
      <c r="O35" s="22"/>
    </row>
    <row r="36" spans="1:15" x14ac:dyDescent="0.2">
      <c r="A36" s="9" t="s">
        <v>70</v>
      </c>
      <c r="B36" s="13" t="s">
        <v>25</v>
      </c>
      <c r="C36" s="45">
        <v>10198228.15</v>
      </c>
      <c r="D36" s="45">
        <v>10112408.52</v>
      </c>
      <c r="E36" s="28">
        <f t="shared" si="6"/>
        <v>99.158484898183019</v>
      </c>
      <c r="F36" s="45">
        <v>6919792.7999999998</v>
      </c>
      <c r="G36" s="30">
        <f t="shared" si="18"/>
        <v>3192615.7199999997</v>
      </c>
      <c r="H36" s="30">
        <f t="shared" si="19"/>
        <v>146.13744677441787</v>
      </c>
      <c r="J36" s="20"/>
      <c r="K36" s="21"/>
      <c r="L36" s="21"/>
      <c r="M36" s="21"/>
      <c r="N36" s="22"/>
      <c r="O36" s="22"/>
    </row>
    <row r="37" spans="1:15" x14ac:dyDescent="0.2">
      <c r="A37" s="9" t="s">
        <v>71</v>
      </c>
      <c r="B37" s="13" t="s">
        <v>26</v>
      </c>
      <c r="C37" s="45">
        <v>47377686.359999999</v>
      </c>
      <c r="D37" s="45">
        <v>46826645.710000001</v>
      </c>
      <c r="E37" s="28">
        <f t="shared" si="6"/>
        <v>98.836919460750138</v>
      </c>
      <c r="F37" s="45">
        <v>40409192.68</v>
      </c>
      <c r="G37" s="30">
        <f t="shared" si="18"/>
        <v>6417453.0300000012</v>
      </c>
      <c r="H37" s="30">
        <f t="shared" si="19"/>
        <v>115.88117110089217</v>
      </c>
      <c r="J37" s="20"/>
      <c r="K37" s="21"/>
      <c r="L37" s="21"/>
      <c r="M37" s="21"/>
      <c r="N37" s="22"/>
      <c r="O37" s="22"/>
    </row>
    <row r="38" spans="1:15" x14ac:dyDescent="0.2">
      <c r="A38" s="11" t="s">
        <v>72</v>
      </c>
      <c r="B38" s="14" t="s">
        <v>27</v>
      </c>
      <c r="C38" s="42">
        <f>SUM(C39:C40)</f>
        <v>194902064.42000002</v>
      </c>
      <c r="D38" s="42">
        <f>SUM(D39:D40)</f>
        <v>187623864.85999998</v>
      </c>
      <c r="E38" s="43">
        <f>D38/C38*100</f>
        <v>96.265714485036938</v>
      </c>
      <c r="F38" s="48">
        <f>SUM(F39:F40)</f>
        <v>178077092.94999999</v>
      </c>
      <c r="G38" s="42">
        <f>D38-F38</f>
        <v>9546771.9099999964</v>
      </c>
      <c r="H38" s="46">
        <f>D38/F38*100</f>
        <v>105.36103310754321</v>
      </c>
      <c r="J38" s="20"/>
      <c r="K38" s="21"/>
      <c r="L38" s="21"/>
      <c r="M38" s="21"/>
      <c r="N38" s="22"/>
      <c r="O38" s="22"/>
    </row>
    <row r="39" spans="1:15" x14ac:dyDescent="0.2">
      <c r="A39" s="9" t="s">
        <v>73</v>
      </c>
      <c r="B39" s="13" t="s">
        <v>28</v>
      </c>
      <c r="C39" s="45">
        <v>177292994.74000001</v>
      </c>
      <c r="D39" s="45">
        <v>170305024.06999999</v>
      </c>
      <c r="E39" s="28">
        <f t="shared" si="6"/>
        <v>96.058518454015697</v>
      </c>
      <c r="F39" s="45">
        <v>162167307.63999999</v>
      </c>
      <c r="G39" s="30">
        <f t="shared" ref="G39" si="20">D39-F39</f>
        <v>8137716.4300000072</v>
      </c>
      <c r="H39" s="30">
        <f t="shared" ref="H39" si="21">D39/F39*100</f>
        <v>105.01809923863641</v>
      </c>
      <c r="J39" s="20"/>
      <c r="K39" s="21"/>
      <c r="L39" s="21"/>
      <c r="M39" s="21"/>
      <c r="N39" s="22"/>
      <c r="O39" s="22"/>
    </row>
    <row r="40" spans="1:15" ht="31.5" x14ac:dyDescent="0.2">
      <c r="A40" s="9" t="s">
        <v>74</v>
      </c>
      <c r="B40" s="13" t="s">
        <v>29</v>
      </c>
      <c r="C40" s="45">
        <v>17609069.68</v>
      </c>
      <c r="D40" s="45">
        <v>17318840.789999999</v>
      </c>
      <c r="E40" s="28">
        <f t="shared" si="6"/>
        <v>98.351821559717962</v>
      </c>
      <c r="F40" s="45">
        <v>15909785.310000001</v>
      </c>
      <c r="G40" s="30">
        <f t="shared" ref="G40" si="22">D40-F40</f>
        <v>1409055.4799999986</v>
      </c>
      <c r="H40" s="30">
        <f t="shared" ref="H40" si="23">D40/F40*100</f>
        <v>108.85653358951579</v>
      </c>
      <c r="J40" s="20"/>
      <c r="K40" s="21"/>
      <c r="L40" s="21"/>
      <c r="M40" s="21"/>
      <c r="N40" s="22"/>
      <c r="O40" s="22"/>
    </row>
    <row r="41" spans="1:15" x14ac:dyDescent="0.2">
      <c r="A41" s="11" t="s">
        <v>75</v>
      </c>
      <c r="B41" s="14" t="s">
        <v>30</v>
      </c>
      <c r="C41" s="42">
        <f>SUM(C42:C44)</f>
        <v>685997490.99000001</v>
      </c>
      <c r="D41" s="42">
        <f>SUM(D42:D44)</f>
        <v>676199992.05999994</v>
      </c>
      <c r="E41" s="43">
        <f>D41/C41*100</f>
        <v>98.57178793527936</v>
      </c>
      <c r="F41" s="48">
        <f>SUM(F42:F44)</f>
        <v>693774788.46000004</v>
      </c>
      <c r="G41" s="42">
        <f>D41-F41</f>
        <v>-17574796.400000095</v>
      </c>
      <c r="H41" s="46">
        <f>D41/F41*100</f>
        <v>97.466786528952483</v>
      </c>
      <c r="J41" s="20"/>
      <c r="K41" s="21"/>
      <c r="L41" s="21"/>
      <c r="M41" s="21"/>
      <c r="N41" s="22"/>
      <c r="O41" s="22"/>
    </row>
    <row r="42" spans="1:15" x14ac:dyDescent="0.2">
      <c r="A42" s="9" t="s">
        <v>76</v>
      </c>
      <c r="B42" s="13" t="s">
        <v>31</v>
      </c>
      <c r="C42" s="45">
        <v>346595310.75999999</v>
      </c>
      <c r="D42" s="45">
        <v>346485310.75999999</v>
      </c>
      <c r="E42" s="28">
        <f t="shared" si="6"/>
        <v>99.968262698142453</v>
      </c>
      <c r="F42" s="45">
        <v>362707441.55000001</v>
      </c>
      <c r="G42" s="30">
        <f t="shared" ref="G42:G44" si="24">D42-F42</f>
        <v>-16222130.790000021</v>
      </c>
      <c r="H42" s="30">
        <f t="shared" ref="H42:H43" si="25">D42/F42*100</f>
        <v>95.527488843163482</v>
      </c>
      <c r="J42" s="20"/>
      <c r="K42" s="21"/>
      <c r="L42" s="21"/>
      <c r="M42" s="21"/>
      <c r="N42" s="22"/>
      <c r="O42" s="22"/>
    </row>
    <row r="43" spans="1:15" x14ac:dyDescent="0.2">
      <c r="A43" s="9" t="s">
        <v>77</v>
      </c>
      <c r="B43" s="13" t="s">
        <v>32</v>
      </c>
      <c r="C43" s="45">
        <v>292617224.75</v>
      </c>
      <c r="D43" s="45">
        <v>282929725.81999999</v>
      </c>
      <c r="E43" s="28">
        <f t="shared" si="6"/>
        <v>96.689361353120404</v>
      </c>
      <c r="F43" s="45">
        <v>289095012.37</v>
      </c>
      <c r="G43" s="30">
        <f t="shared" si="24"/>
        <v>-6165286.5500000119</v>
      </c>
      <c r="H43" s="30">
        <f t="shared" si="25"/>
        <v>97.867383978901259</v>
      </c>
      <c r="J43" s="20"/>
      <c r="K43" s="21"/>
      <c r="L43" s="21"/>
      <c r="M43" s="21"/>
      <c r="N43" s="22"/>
      <c r="O43" s="22"/>
    </row>
    <row r="44" spans="1:15" x14ac:dyDescent="0.2">
      <c r="A44" s="9" t="s">
        <v>78</v>
      </c>
      <c r="B44" s="13" t="s">
        <v>33</v>
      </c>
      <c r="C44" s="45">
        <v>46784955.479999997</v>
      </c>
      <c r="D44" s="45">
        <v>46784955.479999997</v>
      </c>
      <c r="E44" s="28">
        <f t="shared" si="6"/>
        <v>100</v>
      </c>
      <c r="F44" s="45">
        <v>41972334.539999999</v>
      </c>
      <c r="G44" s="30">
        <f t="shared" si="24"/>
        <v>4812620.9399999976</v>
      </c>
      <c r="H44" s="30">
        <f>D44/F44*100</f>
        <v>111.46617407095508</v>
      </c>
      <c r="J44" s="20"/>
      <c r="K44" s="21"/>
      <c r="L44" s="21"/>
      <c r="M44" s="21"/>
      <c r="N44" s="22"/>
      <c r="O44" s="22"/>
    </row>
    <row r="45" spans="1:15" x14ac:dyDescent="0.2">
      <c r="A45" s="11" t="s">
        <v>79</v>
      </c>
      <c r="B45" s="14" t="s">
        <v>34</v>
      </c>
      <c r="C45" s="42">
        <f>SUM(C46:C49)</f>
        <v>55085214.949999996</v>
      </c>
      <c r="D45" s="42">
        <f>SUM(D46:D49)</f>
        <v>54757352.769999996</v>
      </c>
      <c r="E45" s="43">
        <f>D45/C45*100</f>
        <v>99.404809112031984</v>
      </c>
      <c r="F45" s="48">
        <f>SUM(F46:F49)</f>
        <v>44816831.109999999</v>
      </c>
      <c r="G45" s="42">
        <f>D45-F45</f>
        <v>9940521.6599999964</v>
      </c>
      <c r="H45" s="46">
        <f>D45/F45*100</f>
        <v>122.18033139291271</v>
      </c>
      <c r="J45" s="20"/>
      <c r="K45" s="21"/>
      <c r="L45" s="21"/>
      <c r="M45" s="21"/>
      <c r="N45" s="22"/>
      <c r="O45" s="22"/>
    </row>
    <row r="46" spans="1:15" x14ac:dyDescent="0.2">
      <c r="A46" s="9" t="s">
        <v>80</v>
      </c>
      <c r="B46" s="13" t="s">
        <v>35</v>
      </c>
      <c r="C46" s="45">
        <v>15418893.32</v>
      </c>
      <c r="D46" s="45">
        <v>15262068.82</v>
      </c>
      <c r="E46" s="28">
        <f t="shared" si="6"/>
        <v>98.982906900350741</v>
      </c>
      <c r="F46" s="44">
        <v>10514438.32</v>
      </c>
      <c r="G46" s="30">
        <f t="shared" ref="G46" si="26">D46-F46</f>
        <v>4747630.5</v>
      </c>
      <c r="H46" s="30">
        <f>D46/F46*100</f>
        <v>145.15343906644364</v>
      </c>
      <c r="J46" s="20"/>
      <c r="K46" s="21"/>
      <c r="L46" s="21"/>
      <c r="M46" s="21"/>
      <c r="N46" s="22"/>
      <c r="O46" s="22"/>
    </row>
    <row r="47" spans="1:15" x14ac:dyDescent="0.2">
      <c r="A47" s="9" t="s">
        <v>81</v>
      </c>
      <c r="B47" s="13" t="s">
        <v>36</v>
      </c>
      <c r="C47" s="45">
        <v>22769861.620000001</v>
      </c>
      <c r="D47" s="45">
        <v>22601825.949999999</v>
      </c>
      <c r="E47" s="28">
        <f t="shared" si="6"/>
        <v>99.262025949896824</v>
      </c>
      <c r="F47" s="44">
        <v>32572219.789999999</v>
      </c>
      <c r="G47" s="30">
        <f t="shared" ref="G47:G49" si="27">D47-F47</f>
        <v>-9970393.8399999999</v>
      </c>
      <c r="H47" s="30">
        <f t="shared" ref="H47:H49" si="28">D47/F47*100</f>
        <v>69.389885294028957</v>
      </c>
      <c r="J47" s="20"/>
      <c r="K47" s="21"/>
      <c r="L47" s="21"/>
      <c r="M47" s="21"/>
      <c r="N47" s="22"/>
      <c r="O47" s="22"/>
    </row>
    <row r="48" spans="1:15" x14ac:dyDescent="0.25">
      <c r="A48" s="10">
        <v>1103</v>
      </c>
      <c r="B48" s="24" t="s">
        <v>97</v>
      </c>
      <c r="C48" s="45">
        <v>14986498.26</v>
      </c>
      <c r="D48" s="45">
        <v>14986498.26</v>
      </c>
      <c r="E48" s="28">
        <f t="shared" si="6"/>
        <v>100</v>
      </c>
      <c r="F48" s="34">
        <v>0</v>
      </c>
      <c r="G48" s="30">
        <f t="shared" si="27"/>
        <v>14986498.26</v>
      </c>
      <c r="H48" s="30">
        <v>0</v>
      </c>
      <c r="J48" s="20"/>
      <c r="K48" s="21"/>
      <c r="L48" s="21"/>
      <c r="M48" s="21"/>
      <c r="N48" s="22"/>
      <c r="O48" s="22"/>
    </row>
    <row r="49" spans="1:15" ht="31.5" x14ac:dyDescent="0.2">
      <c r="A49" s="9" t="s">
        <v>82</v>
      </c>
      <c r="B49" s="13" t="s">
        <v>37</v>
      </c>
      <c r="C49" s="45">
        <v>1909961.75</v>
      </c>
      <c r="D49" s="45">
        <v>1906959.74</v>
      </c>
      <c r="E49" s="28">
        <f t="shared" si="6"/>
        <v>99.84282355392719</v>
      </c>
      <c r="F49" s="44">
        <v>1730173</v>
      </c>
      <c r="G49" s="30">
        <f t="shared" si="27"/>
        <v>176786.74</v>
      </c>
      <c r="H49" s="30">
        <f t="shared" si="28"/>
        <v>110.21786491871043</v>
      </c>
      <c r="J49" s="20"/>
      <c r="K49" s="21"/>
      <c r="L49" s="21"/>
      <c r="M49" s="21"/>
      <c r="N49" s="22"/>
      <c r="O49" s="22"/>
    </row>
    <row r="50" spans="1:15" ht="31.5" x14ac:dyDescent="0.2">
      <c r="A50" s="12" t="s">
        <v>84</v>
      </c>
      <c r="B50" s="14" t="s">
        <v>38</v>
      </c>
      <c r="C50" s="42">
        <f>C51</f>
        <v>100000</v>
      </c>
      <c r="D50" s="42">
        <f>D51</f>
        <v>0</v>
      </c>
      <c r="E50" s="43">
        <f>D50/C50*100</f>
        <v>0</v>
      </c>
      <c r="F50" s="42">
        <f>F51</f>
        <v>0</v>
      </c>
      <c r="G50" s="42">
        <f>D50-F50</f>
        <v>0</v>
      </c>
      <c r="H50" s="46">
        <v>0</v>
      </c>
      <c r="J50" s="20"/>
      <c r="K50" s="21"/>
      <c r="L50" s="21"/>
      <c r="M50" s="21"/>
      <c r="N50" s="22"/>
      <c r="O50" s="22"/>
    </row>
    <row r="51" spans="1:15" ht="31.5" x14ac:dyDescent="0.2">
      <c r="A51" s="10" t="s">
        <v>83</v>
      </c>
      <c r="B51" s="13" t="s">
        <v>39</v>
      </c>
      <c r="C51" s="25">
        <v>100000</v>
      </c>
      <c r="D51" s="25">
        <v>0</v>
      </c>
      <c r="E51" s="26">
        <f t="shared" si="6"/>
        <v>0</v>
      </c>
      <c r="F51" s="25">
        <v>0</v>
      </c>
      <c r="G51" s="27">
        <f t="shared" ref="G51" si="29">D51-F51</f>
        <v>0</v>
      </c>
      <c r="H51" s="27">
        <v>0</v>
      </c>
      <c r="J51" s="20"/>
      <c r="K51" s="21"/>
      <c r="L51" s="21"/>
      <c r="M51" s="21"/>
      <c r="N51" s="22"/>
      <c r="O51" s="22"/>
    </row>
    <row r="52" spans="1:15" x14ac:dyDescent="0.25">
      <c r="A52" s="6"/>
      <c r="B52" s="3" t="s">
        <v>40</v>
      </c>
      <c r="C52" s="46">
        <f>C6+C15+C17+C21+C26+C31+C38+C41+C45+C50</f>
        <v>4069579340.4799995</v>
      </c>
      <c r="D52" s="46">
        <f>D6+D15+D17+D21+D26+D31+D38+D41+D45+D50</f>
        <v>3499654450.6199999</v>
      </c>
      <c r="E52" s="43">
        <f>D52/C52*100</f>
        <v>85.995484000251039</v>
      </c>
      <c r="F52" s="46">
        <f>F6+F15+F17+F21+F26+F31+F38+F41+F45+F50</f>
        <v>3138740816.0899997</v>
      </c>
      <c r="G52" s="42">
        <f>D52-F52</f>
        <v>360913634.53000021</v>
      </c>
      <c r="H52" s="46">
        <f>D52/F52*100</f>
        <v>111.49867592379286</v>
      </c>
    </row>
    <row r="53" spans="1:15" x14ac:dyDescent="0.25">
      <c r="B53" s="15"/>
      <c r="C53" s="16"/>
    </row>
    <row r="54" spans="1:15" x14ac:dyDescent="0.25">
      <c r="B54" s="15"/>
      <c r="C54" s="23"/>
      <c r="D54" s="23"/>
    </row>
    <row r="55" spans="1:15" x14ac:dyDescent="0.25">
      <c r="G55" s="17"/>
    </row>
  </sheetData>
  <autoFilter ref="A5:I52"/>
  <mergeCells count="7">
    <mergeCell ref="A1:H2"/>
    <mergeCell ref="F4:F5"/>
    <mergeCell ref="G4:H4"/>
    <mergeCell ref="B4:B5"/>
    <mergeCell ref="C4:D4"/>
    <mergeCell ref="E4:E5"/>
    <mergeCell ref="A4:A5"/>
  </mergeCells>
  <pageMargins left="0.70866141732283472" right="0.70866141732283472" top="0.74803149606299213" bottom="0.74803149606299213" header="0.31496062992125984" footer="0.31496062992125984"/>
  <pageSetup paperSize="9" scale="7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рублей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Тихоненко Елена Шамельевна</dc:creator>
  <cp:lastModifiedBy>finkrna</cp:lastModifiedBy>
  <cp:lastPrinted>2024-10-15T12:12:25Z</cp:lastPrinted>
  <dcterms:created xsi:type="dcterms:W3CDTF">2018-07-19T10:58:06Z</dcterms:created>
  <dcterms:modified xsi:type="dcterms:W3CDTF">2025-02-04T07:26:38Z</dcterms:modified>
</cp:coreProperties>
</file>