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25440" windowHeight="11970"/>
  </bookViews>
  <sheets>
    <sheet name="РАСХОДЫ" sheetId="2" r:id="rId1"/>
  </sheets>
  <definedNames>
    <definedName name="_xlnm._FilterDatabase" localSheetId="0" hidden="1">РАСХОДЫ!$A$6:$T$55</definedName>
    <definedName name="Z_003E8F59_5F13_4935_90FD_6DB9195394DB_.wvu.PrintTitles" localSheetId="0" hidden="1">РАСХОДЫ!#REF!</definedName>
    <definedName name="Z_551D3239_9A12_40C1_B446_8EE00A95DB83_.wvu.PrintTitles" localSheetId="0" hidden="1">РАСХОДЫ!#REF!</definedName>
    <definedName name="Z_D6796523_539D_49C6_87C2_FCE694A34813_.wvu.PrintTitles" localSheetId="0" hidden="1">РАСХОДЫ!#REF!</definedName>
    <definedName name="_xlnm.Print_Area" localSheetId="0">РАСХОДЫ!$A$1:$T$53</definedName>
  </definedNames>
  <calcPr calcId="145621"/>
</workbook>
</file>

<file path=xl/calcChain.xml><?xml version="1.0" encoding="utf-8"?>
<calcChain xmlns="http://schemas.openxmlformats.org/spreadsheetml/2006/main">
  <c r="Q49" i="2" l="1"/>
  <c r="T49" i="2" s="1"/>
  <c r="T46" i="2" s="1"/>
  <c r="Q47" i="2"/>
  <c r="T47" i="2"/>
  <c r="T52" i="2"/>
  <c r="T50" i="2"/>
  <c r="T48" i="2"/>
  <c r="T45" i="2"/>
  <c r="T44" i="2"/>
  <c r="T43" i="2"/>
  <c r="T41" i="2"/>
  <c r="T40" i="2"/>
  <c r="T38" i="2"/>
  <c r="T37" i="2"/>
  <c r="T36" i="2"/>
  <c r="T35" i="2"/>
  <c r="T34" i="2"/>
  <c r="T33" i="2"/>
  <c r="T31" i="2"/>
  <c r="T30" i="2"/>
  <c r="T29" i="2"/>
  <c r="T28" i="2"/>
  <c r="T26" i="2"/>
  <c r="T25" i="2"/>
  <c r="T24" i="2"/>
  <c r="T23" i="2"/>
  <c r="T21" i="2"/>
  <c r="T20" i="2"/>
  <c r="T19" i="2"/>
  <c r="T17" i="2"/>
  <c r="T15" i="2"/>
  <c r="T14" i="2"/>
  <c r="T13" i="2"/>
  <c r="T12" i="2"/>
  <c r="T11" i="2"/>
  <c r="T10" i="2"/>
  <c r="T9" i="2"/>
  <c r="T8" i="2"/>
  <c r="M52" i="2"/>
  <c r="S46" i="2"/>
  <c r="R46" i="2"/>
  <c r="P46" i="2"/>
  <c r="O46" i="2"/>
  <c r="N46" i="2"/>
  <c r="L46" i="2"/>
  <c r="J46" i="2"/>
  <c r="I46" i="2"/>
  <c r="H46" i="2"/>
  <c r="G46" i="2"/>
  <c r="F46" i="2"/>
  <c r="E46" i="2"/>
  <c r="E53" i="2" s="1"/>
  <c r="D46" i="2"/>
  <c r="S53" i="2"/>
  <c r="O53" i="2"/>
  <c r="I53" i="2"/>
  <c r="G53" i="2"/>
  <c r="D53" i="2"/>
  <c r="R53" i="2"/>
  <c r="O49" i="2"/>
  <c r="M49" i="2"/>
  <c r="K49" i="2"/>
  <c r="I49" i="2"/>
  <c r="J53" i="2"/>
  <c r="Q46" i="2" l="1"/>
  <c r="Q53" i="2" s="1"/>
  <c r="G49" i="2"/>
  <c r="E49" i="2"/>
  <c r="D22" i="2"/>
  <c r="Q17" i="2"/>
  <c r="Q16" i="2" s="1"/>
  <c r="O17" i="2"/>
  <c r="O16" i="2" s="1"/>
  <c r="M17" i="2"/>
  <c r="M16" i="2" s="1"/>
  <c r="K17" i="2"/>
  <c r="K16" i="2" s="1"/>
  <c r="I17" i="2"/>
  <c r="I16" i="2" s="1"/>
  <c r="G17" i="2"/>
  <c r="G16" i="2" s="1"/>
  <c r="E17" i="2"/>
  <c r="E16" i="2" s="1"/>
  <c r="E19" i="2"/>
  <c r="S7" i="2"/>
  <c r="R7" i="2"/>
  <c r="S16" i="2"/>
  <c r="R16" i="2"/>
  <c r="P16" i="2"/>
  <c r="N16" i="2"/>
  <c r="L16" i="2"/>
  <c r="J16" i="2"/>
  <c r="H16" i="2"/>
  <c r="F16" i="2"/>
  <c r="D16" i="2"/>
  <c r="T16" i="2" l="1"/>
  <c r="S22" i="2"/>
  <c r="R22" i="2"/>
  <c r="P22" i="2"/>
  <c r="N22" i="2"/>
  <c r="L22" i="2"/>
  <c r="J22" i="2"/>
  <c r="H22" i="2"/>
  <c r="F22" i="2"/>
  <c r="S32" i="2"/>
  <c r="R32" i="2"/>
  <c r="P32" i="2"/>
  <c r="N32" i="2"/>
  <c r="L32" i="2"/>
  <c r="J32" i="2"/>
  <c r="H32" i="2"/>
  <c r="F32" i="2"/>
  <c r="D32" i="2"/>
  <c r="S39" i="2"/>
  <c r="R39" i="2"/>
  <c r="P39" i="2"/>
  <c r="N39" i="2"/>
  <c r="L39" i="2"/>
  <c r="J39" i="2"/>
  <c r="H39" i="2"/>
  <c r="F39" i="2"/>
  <c r="D39" i="2"/>
  <c r="S42" i="2"/>
  <c r="R42" i="2"/>
  <c r="P42" i="2"/>
  <c r="N42" i="2"/>
  <c r="L42" i="2"/>
  <c r="J42" i="2"/>
  <c r="H42" i="2"/>
  <c r="F42" i="2"/>
  <c r="D42" i="2"/>
  <c r="Q13" i="2"/>
  <c r="O13" i="2"/>
  <c r="M13" i="2"/>
  <c r="K13" i="2"/>
  <c r="I13" i="2"/>
  <c r="G13" i="2"/>
  <c r="E13" i="2"/>
  <c r="E11" i="2"/>
  <c r="Q52" i="2"/>
  <c r="Q51" i="2" s="1"/>
  <c r="R51" i="2"/>
  <c r="Q50" i="2"/>
  <c r="Q48" i="2"/>
  <c r="Q45" i="2"/>
  <c r="Q44" i="2"/>
  <c r="Q43" i="2"/>
  <c r="Q41" i="2"/>
  <c r="Q40" i="2"/>
  <c r="Q38" i="2"/>
  <c r="Q37" i="2"/>
  <c r="Q36" i="2"/>
  <c r="Q35" i="2"/>
  <c r="Q34" i="2"/>
  <c r="Q33" i="2"/>
  <c r="Q31" i="2"/>
  <c r="Q30" i="2"/>
  <c r="Q29" i="2"/>
  <c r="Q28" i="2"/>
  <c r="R27" i="2"/>
  <c r="Q26" i="2"/>
  <c r="Q25" i="2"/>
  <c r="Q24" i="2"/>
  <c r="Q23" i="2"/>
  <c r="Q21" i="2"/>
  <c r="Q20" i="2"/>
  <c r="Q19" i="2"/>
  <c r="R18" i="2"/>
  <c r="Q15" i="2"/>
  <c r="Q14" i="2"/>
  <c r="Q12" i="2"/>
  <c r="Q11" i="2"/>
  <c r="Q10" i="2"/>
  <c r="Q9" i="2"/>
  <c r="Q8" i="2"/>
  <c r="O52" i="2"/>
  <c r="O51" i="2" s="1"/>
  <c r="P51" i="2"/>
  <c r="O50" i="2"/>
  <c r="O48" i="2"/>
  <c r="O47" i="2"/>
  <c r="O45" i="2"/>
  <c r="O44" i="2"/>
  <c r="O43" i="2"/>
  <c r="O41" i="2"/>
  <c r="O40" i="2"/>
  <c r="O38" i="2"/>
  <c r="O37" i="2"/>
  <c r="O36" i="2"/>
  <c r="O35" i="2"/>
  <c r="O34" i="2"/>
  <c r="O33" i="2"/>
  <c r="O31" i="2"/>
  <c r="O30" i="2"/>
  <c r="O29" i="2"/>
  <c r="O28" i="2"/>
  <c r="P27" i="2"/>
  <c r="O26" i="2"/>
  <c r="O25" i="2"/>
  <c r="O24" i="2"/>
  <c r="O23" i="2"/>
  <c r="O21" i="2"/>
  <c r="O20" i="2"/>
  <c r="O19" i="2"/>
  <c r="P18" i="2"/>
  <c r="O15" i="2"/>
  <c r="O14" i="2"/>
  <c r="O12" i="2"/>
  <c r="O11" i="2"/>
  <c r="O10" i="2"/>
  <c r="O9" i="2"/>
  <c r="O8" i="2"/>
  <c r="P7" i="2"/>
  <c r="M51" i="2"/>
  <c r="N51" i="2"/>
  <c r="M50" i="2"/>
  <c r="M48" i="2"/>
  <c r="M47" i="2"/>
  <c r="M45" i="2"/>
  <c r="M44" i="2"/>
  <c r="M43" i="2"/>
  <c r="M41" i="2"/>
  <c r="M40" i="2"/>
  <c r="M38" i="2"/>
  <c r="M37" i="2"/>
  <c r="M36" i="2"/>
  <c r="M35" i="2"/>
  <c r="M34" i="2"/>
  <c r="M33" i="2"/>
  <c r="M31" i="2"/>
  <c r="M30" i="2"/>
  <c r="M29" i="2"/>
  <c r="M28" i="2"/>
  <c r="N27" i="2"/>
  <c r="M26" i="2"/>
  <c r="M25" i="2"/>
  <c r="M24" i="2"/>
  <c r="M23" i="2"/>
  <c r="M21" i="2"/>
  <c r="M20" i="2"/>
  <c r="M19" i="2"/>
  <c r="N18" i="2"/>
  <c r="M15" i="2"/>
  <c r="M14" i="2"/>
  <c r="M12" i="2"/>
  <c r="M11" i="2"/>
  <c r="M10" i="2"/>
  <c r="M9" i="2"/>
  <c r="M8" i="2"/>
  <c r="N7" i="2"/>
  <c r="M46" i="2" l="1"/>
  <c r="P53" i="2"/>
  <c r="N53" i="2"/>
  <c r="Q18" i="2"/>
  <c r="M22" i="2"/>
  <c r="O22" i="2"/>
  <c r="Q22" i="2"/>
  <c r="O32" i="2"/>
  <c r="Q32" i="2"/>
  <c r="M32" i="2"/>
  <c r="Q39" i="2"/>
  <c r="M39" i="2"/>
  <c r="O39" i="2"/>
  <c r="Q42" i="2"/>
  <c r="M42" i="2"/>
  <c r="O42" i="2"/>
  <c r="M18" i="2"/>
  <c r="Q27" i="2"/>
  <c r="Q7" i="2"/>
  <c r="O27" i="2"/>
  <c r="O18" i="2"/>
  <c r="M27" i="2"/>
  <c r="M7" i="2"/>
  <c r="O7" i="2"/>
  <c r="J7" i="2"/>
  <c r="K52" i="2"/>
  <c r="M53" i="2" l="1"/>
  <c r="S51" i="2"/>
  <c r="L51" i="2"/>
  <c r="J51" i="2"/>
  <c r="H51" i="2"/>
  <c r="F51" i="2"/>
  <c r="D51" i="2"/>
  <c r="S27" i="2"/>
  <c r="L27" i="2"/>
  <c r="J27" i="2"/>
  <c r="H27" i="2"/>
  <c r="F27" i="2"/>
  <c r="D27" i="2"/>
  <c r="S18" i="2"/>
  <c r="L18" i="2"/>
  <c r="J18" i="2"/>
  <c r="H18" i="2"/>
  <c r="F18" i="2"/>
  <c r="D18" i="2"/>
  <c r="H7" i="2"/>
  <c r="F7" i="2"/>
  <c r="L7" i="2"/>
  <c r="D7" i="2"/>
  <c r="K8" i="2"/>
  <c r="K9" i="2"/>
  <c r="K10" i="2"/>
  <c r="K11" i="2"/>
  <c r="K12" i="2"/>
  <c r="K14" i="2"/>
  <c r="K15" i="2"/>
  <c r="K19" i="2"/>
  <c r="K20" i="2"/>
  <c r="K21" i="2"/>
  <c r="K23" i="2"/>
  <c r="K24" i="2"/>
  <c r="K25" i="2"/>
  <c r="K26" i="2"/>
  <c r="K28" i="2"/>
  <c r="K29" i="2"/>
  <c r="K30" i="2"/>
  <c r="K31" i="2"/>
  <c r="K33" i="2"/>
  <c r="K34" i="2"/>
  <c r="K35" i="2"/>
  <c r="K36" i="2"/>
  <c r="K37" i="2"/>
  <c r="K38" i="2"/>
  <c r="K40" i="2"/>
  <c r="K41" i="2"/>
  <c r="K43" i="2"/>
  <c r="K44" i="2"/>
  <c r="K45" i="2"/>
  <c r="K47" i="2"/>
  <c r="K46" i="2" s="1"/>
  <c r="K48" i="2"/>
  <c r="K50" i="2"/>
  <c r="K51" i="2"/>
  <c r="I8" i="2"/>
  <c r="I9" i="2"/>
  <c r="I10" i="2"/>
  <c r="I11" i="2"/>
  <c r="I12" i="2"/>
  <c r="I14" i="2"/>
  <c r="I15" i="2"/>
  <c r="I19" i="2"/>
  <c r="I20" i="2"/>
  <c r="I21" i="2"/>
  <c r="I23" i="2"/>
  <c r="I24" i="2"/>
  <c r="I25" i="2"/>
  <c r="I26" i="2"/>
  <c r="I28" i="2"/>
  <c r="I29" i="2"/>
  <c r="I30" i="2"/>
  <c r="I31" i="2"/>
  <c r="I33" i="2"/>
  <c r="I34" i="2"/>
  <c r="I35" i="2"/>
  <c r="I36" i="2"/>
  <c r="I37" i="2"/>
  <c r="I38" i="2"/>
  <c r="I40" i="2"/>
  <c r="I41" i="2"/>
  <c r="I43" i="2"/>
  <c r="I44" i="2"/>
  <c r="I45" i="2"/>
  <c r="I47" i="2"/>
  <c r="I48" i="2"/>
  <c r="I50" i="2"/>
  <c r="I52" i="2"/>
  <c r="I51" i="2" s="1"/>
  <c r="G8" i="2"/>
  <c r="G9" i="2"/>
  <c r="G10" i="2"/>
  <c r="G11" i="2"/>
  <c r="G12" i="2"/>
  <c r="G14" i="2"/>
  <c r="G15" i="2"/>
  <c r="G19" i="2"/>
  <c r="G20" i="2"/>
  <c r="G21" i="2"/>
  <c r="G23" i="2"/>
  <c r="G24" i="2"/>
  <c r="G25" i="2"/>
  <c r="G26" i="2"/>
  <c r="G28" i="2"/>
  <c r="G29" i="2"/>
  <c r="G30" i="2"/>
  <c r="G31" i="2"/>
  <c r="G33" i="2"/>
  <c r="G34" i="2"/>
  <c r="G35" i="2"/>
  <c r="G36" i="2"/>
  <c r="G37" i="2"/>
  <c r="G38" i="2"/>
  <c r="G40" i="2"/>
  <c r="G41" i="2"/>
  <c r="G43" i="2"/>
  <c r="G44" i="2"/>
  <c r="G45" i="2"/>
  <c r="G47" i="2"/>
  <c r="G48" i="2"/>
  <c r="G50" i="2"/>
  <c r="G52" i="2"/>
  <c r="G51" i="2" s="1"/>
  <c r="E8" i="2"/>
  <c r="E9" i="2"/>
  <c r="E10" i="2"/>
  <c r="E12" i="2"/>
  <c r="E14" i="2"/>
  <c r="E15" i="2"/>
  <c r="E20" i="2"/>
  <c r="E21" i="2"/>
  <c r="E23" i="2"/>
  <c r="E24" i="2"/>
  <c r="E25" i="2"/>
  <c r="E26" i="2"/>
  <c r="E28" i="2"/>
  <c r="E29" i="2"/>
  <c r="E30" i="2"/>
  <c r="E31" i="2"/>
  <c r="E33" i="2"/>
  <c r="E34" i="2"/>
  <c r="E35" i="2"/>
  <c r="E36" i="2"/>
  <c r="E37" i="2"/>
  <c r="E38" i="2"/>
  <c r="E40" i="2"/>
  <c r="E41" i="2"/>
  <c r="E43" i="2"/>
  <c r="E44" i="2"/>
  <c r="E45" i="2"/>
  <c r="E47" i="2"/>
  <c r="E48" i="2"/>
  <c r="E50" i="2"/>
  <c r="E52" i="2"/>
  <c r="L53" i="2" l="1"/>
  <c r="H53" i="2"/>
  <c r="F53" i="2"/>
  <c r="I22" i="2"/>
  <c r="E51" i="2"/>
  <c r="K22" i="2"/>
  <c r="E22" i="2"/>
  <c r="G22" i="2"/>
  <c r="K32" i="2"/>
  <c r="E32" i="2"/>
  <c r="G32" i="2"/>
  <c r="I32" i="2"/>
  <c r="K39" i="2"/>
  <c r="E39" i="2"/>
  <c r="G39" i="2"/>
  <c r="I39" i="2"/>
  <c r="I42" i="2"/>
  <c r="G42" i="2"/>
  <c r="K42" i="2"/>
  <c r="E42" i="2"/>
  <c r="E7" i="2"/>
  <c r="G27" i="2"/>
  <c r="K27" i="2"/>
  <c r="I27" i="2"/>
  <c r="K18" i="2"/>
  <c r="I18" i="2"/>
  <c r="G18" i="2"/>
  <c r="G7" i="2"/>
  <c r="I7" i="2"/>
  <c r="E27" i="2"/>
  <c r="K7" i="2"/>
  <c r="E18" i="2"/>
  <c r="T51" i="2"/>
  <c r="K53" i="2" l="1"/>
  <c r="T18" i="2"/>
  <c r="T7" i="2"/>
  <c r="T22" i="2"/>
  <c r="T32" i="2"/>
  <c r="T39" i="2"/>
  <c r="T42" i="2"/>
  <c r="T27" i="2"/>
  <c r="T53" i="2" l="1"/>
</calcChain>
</file>

<file path=xl/sharedStrings.xml><?xml version="1.0" encoding="utf-8"?>
<sst xmlns="http://schemas.openxmlformats.org/spreadsheetml/2006/main" count="87" uniqueCount="66">
  <si>
    <t>Наименование</t>
  </si>
  <si>
    <t>внесенные изменения</t>
  </si>
  <si>
    <t>Рз</t>
  </si>
  <si>
    <t>Пр</t>
  </si>
  <si>
    <t>-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</si>
  <si>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</si>
  <si>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</si>
  <si>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</si>
  <si>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</si>
  <si>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</si>
  <si>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</si>
  <si>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</si>
  <si>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</si>
  <si>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</si>
  <si>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</si>
  <si>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</si>
  <si>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</si>
  <si>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</si>
  <si>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</si>
  <si>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</si>
  <si>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</si>
  <si>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</si>
  <si>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</si>
  <si>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</si>
  <si>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</si>
  <si>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</si>
  <si>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</si>
  <si>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</si>
  <si>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</si>
  <si>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</si>
  <si>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</si>
  <si>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</si>
  <si>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</si>
  <si>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</si>
  <si>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</si>
  <si>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</si>
  <si>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</si>
  <si>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</si>
  <si>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</si>
  <si>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</si>
  <si>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</si>
  <si>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</si>
  <si>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</si>
  <si>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</si>
  <si>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</si>
  <si>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Всего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</si>
  <si>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</si>
  <si>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</si>
  <si>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тыс. рублей</t>
  </si>
  <si>
    <t>утвержденные значения</t>
  </si>
  <si>
    <t>Другие вопросы в области национальной безопасности и правоохранительной деятельности</t>
  </si>
  <si>
    <t>Сведения о внесенных изменениях в бюджет Изобильненского муниципального округа Ставропольского края  
по разделам (Рз) и подразделам (ПР) классификации расходов бюджетов за 2024 год</t>
  </si>
  <si>
    <t>Решения Думы Изобильненского муниципального округа Ставропольского края "О бюджете Изобильненского муниципального округа Ставропольского края на 2024 год и плановый период 2025 и 2026 годов"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</si>
  <si>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
Сумма внесенных изменений в течение 2024 года</t>
    </r>
  </si>
  <si>
    <r>
      <t xml:space="preserve">Решение Думы Изобильненского муниципального округа Ставропольского края от 19.12.23 г 
№ 159 "О бюджете Изобильненского муниципального округа Ставропольского края на 2024 год и плановый период 2025 и 2026 годов" </t>
    </r>
    <r>
      <rPr>
        <b/>
        <sz val="11"/>
        <color theme="1"/>
        <rFont val="Times New Roman"/>
        <family val="1"/>
        <charset val="204"/>
      </rPr>
      <t>(первоначальная редакция)</t>
    </r>
  </si>
  <si>
    <r>
      <t xml:space="preserve">Решение Думы Изобильненского муниципального округа Ставропольского края от 19.12.23 г 
№ 159 "О бюджете Изобильненского муниципального округа Ставропольского края на 2024 год и плановый период 2025 и 2026 годов" 
</t>
    </r>
    <r>
      <rPr>
        <b/>
        <sz val="11"/>
        <color theme="1"/>
        <rFont val="Times New Roman"/>
        <family val="1"/>
        <charset val="204"/>
      </rPr>
      <t>(с учетом внесенных изменений)</t>
    </r>
  </si>
  <si>
    <t>181 от 01.03.2024</t>
  </si>
  <si>
    <t>200 от 26.04.2024</t>
  </si>
  <si>
    <t>221 от 28.06.2024</t>
  </si>
  <si>
    <t>241 от 26.07.2024</t>
  </si>
  <si>
    <t>248 от 30.08.2024</t>
  </si>
  <si>
    <t>264 от 25.10.2024</t>
  </si>
  <si>
    <t>281 от 20.12.2024</t>
  </si>
  <si>
    <t>Национальная оборона</t>
  </si>
  <si>
    <t>Мобилизационная и вневойсковая подготовка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</si>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</sst>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;[Red]\-00;&quot;&quot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7">
    <xf numFmtId="0" fontId="0" fillId="0" borderId="0" xfId="0"/>
    <xf numFmtId="0" fontId="3" fillId="0" borderId="0" xfId="1" applyFont="1" applyBorder="1"/>
    <xf numFmtId="0" fontId="7" fillId="0" borderId="0" xfId="1" applyFont="1" applyBorder="1"/>
    <xf numFmtId="0" fontId="7" fillId="2" borderId="0" xfId="1" applyFont="1" applyFill="1" applyBorder="1"/>
    <xf numFmtId="0" fontId="3" fillId="0" borderId="0" xfId="1" applyFont="1" applyBorder="1" applyAlignment="1" applyProtection="1">
      <alignment horizontal="center"/>
      <protection hidden="1"/>
    </xf>
    <xf numFmtId="0" fontId="3" fillId="0" borderId="0" xfId="1" applyFont="1" applyBorder="1" applyAlignment="1">
      <alignment horizontal="center"/>
    </xf>
    <xf numFmtId="0" fontId="3" fillId="0" borderId="0" xfId="1" applyFont="1" applyBorder="1" applyProtection="1">
      <protection hidden="1"/>
    </xf>
    <xf numFmtId="0" fontId="3" fillId="3" borderId="0" xfId="1" applyFont="1" applyFill="1" applyBorder="1"/>
    <xf numFmtId="0" fontId="3" fillId="3" borderId="0" xfId="1" applyFont="1" applyFill="1" applyBorder="1" applyAlignment="1">
      <alignment horizontal="right"/>
    </xf>
    <xf numFmtId="0" fontId="3" fillId="3" borderId="0" xfId="1" applyFont="1" applyFill="1" applyBorder="1" applyAlignment="1" applyProtection="1">
      <protection hidden="1"/>
    </xf>
    <xf numFmtId="0" fontId="3" fillId="3" borderId="0" xfId="1" applyFont="1" applyFill="1" applyBorder="1" applyAlignment="1" applyProtection="1">
      <alignment horizont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3" fillId="3" borderId="0" xfId="2" applyFont="1" applyFill="1" applyAlignment="1">
      <alignment horizontal="center"/>
    </xf>
    <xf numFmtId="0" fontId="6" fillId="3" borderId="0" xfId="2" applyFont="1" applyFill="1" applyAlignment="1">
      <alignment horizontal="center" wrapText="1"/>
    </xf>
    <xf numFmtId="4" fontId="3" fillId="0" borderId="0" xfId="1" applyNumberFormat="1" applyFont="1" applyBorder="1"/>
    <xf numFmtId="4" fontId="7" fillId="0" borderId="0" xfId="1" applyNumberFormat="1" applyFont="1" applyBorder="1"/>
    <xf numFmtId="0" fontId="8" fillId="0" borderId="0" xfId="1" applyFont="1" applyBorder="1"/>
    <xf numFmtId="0" fontId="8" fillId="0" borderId="0" xfId="1" applyFont="1" applyBorder="1" applyAlignment="1" applyProtection="1">
      <alignment vertical="top"/>
      <protection hidden="1"/>
    </xf>
    <xf numFmtId="4" fontId="8" fillId="0" borderId="0" xfId="1" applyNumberFormat="1" applyFont="1" applyBorder="1" applyAlignment="1" applyProtection="1">
      <alignment horizontal="center" vertical="top"/>
      <protection hidden="1"/>
    </xf>
    <xf numFmtId="0" fontId="8" fillId="0" borderId="0" xfId="1" applyFont="1" applyBorder="1" applyAlignment="1" applyProtection="1">
      <protection hidden="1"/>
    </xf>
    <xf numFmtId="4" fontId="8" fillId="0" borderId="0" xfId="1" applyNumberFormat="1" applyFont="1" applyBorder="1" applyAlignment="1" applyProtection="1">
      <alignment horizontal="center"/>
      <protection hidden="1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 applyProtection="1">
      <alignment horizontal="center"/>
      <protection hidden="1"/>
    </xf>
    <xf numFmtId="164" fontId="1" fillId="0" borderId="1" xfId="1" applyNumberFormat="1" applyFont="1" applyFill="1" applyBorder="1" applyAlignment="1" applyProtection="1">
      <alignment horizontal="center" vertical="top"/>
      <protection hidden="1"/>
    </xf>
    <xf numFmtId="49" fontId="1" fillId="0" borderId="1" xfId="1" applyNumberFormat="1" applyFont="1" applyFill="1" applyBorder="1" applyAlignment="1" applyProtection="1">
      <alignment horizontal="justify" vertical="top" wrapText="1"/>
      <protection hidden="1"/>
    </xf>
    <xf numFmtId="4" fontId="1" fillId="0" borderId="1" xfId="1" applyNumberFormat="1" applyFont="1" applyFill="1" applyBorder="1" applyAlignment="1" applyProtection="1">
      <alignment horizontal="right" vertical="top" wrapText="1"/>
      <protection hidden="1"/>
    </xf>
    <xf numFmtId="4" fontId="9" fillId="2" borderId="1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Border="1"/>
    <xf numFmtId="0" fontId="1" fillId="0" borderId="0" xfId="1" applyFont="1" applyBorder="1"/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49" fontId="2" fillId="2" borderId="1" xfId="1" applyNumberFormat="1" applyFont="1" applyFill="1" applyBorder="1" applyAlignment="1" applyProtection="1">
      <alignment horizontal="justify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Border="1"/>
    <xf numFmtId="0" fontId="2" fillId="2" borderId="1" xfId="1" applyFont="1" applyFill="1" applyBorder="1"/>
    <xf numFmtId="0" fontId="2" fillId="2" borderId="1" xfId="1" applyFont="1" applyFill="1" applyBorder="1" applyAlignment="1" applyProtection="1">
      <alignment vertical="top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  <xf numFmtId="0" fontId="1" fillId="2" borderId="1" xfId="1" applyFont="1" applyFill="1" applyBorder="1" applyAlignment="1" applyProtection="1">
      <alignment horizontal="center" vertical="center" wrapText="1"/>
      <protection hidden="1"/>
    </xf>
    <xf numFmtId="0" fontId="1" fillId="2" borderId="2" xfId="1" applyFont="1" applyFill="1" applyBorder="1" applyAlignment="1" applyProtection="1">
      <alignment horizontal="center" vertical="center" wrapText="1"/>
      <protection hidden="1"/>
    </xf>
    <xf numFmtId="0" fontId="1" fillId="2" borderId="3" xfId="1" applyFont="1" applyFill="1" applyBorder="1" applyAlignment="1" applyProtection="1">
      <alignment horizontal="center" vertical="center" wrapText="1"/>
      <protection hidden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3" fillId="3" borderId="0" xfId="2" applyFont="1" applyFill="1" applyAlignment="1">
      <alignment horizontal="center"/>
    </xf>
    <xf numFmtId="0" fontId="6" fillId="3" borderId="0" xfId="2" applyFont="1" applyFill="1" applyAlignment="1">
      <alignment horizontal="center" wrapText="1"/>
    </xf>
    <xf numFmtId="4" fontId="2" fillId="2" borderId="1" xfId="1" applyNumberFormat="1" applyFont="1" applyFill="1" applyBorder="1" applyAlignment="1" applyProtection="1">
      <alignment horizontal="right" vertical="top" wrapText="1"/>
      <protection hidden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9"/>
  <sheetViews>
    <sheetView tabSelected="1" view="pageBreakPreview" topLeftCell="A4" zoomScale="90" zoomScaleSheetLayoutView="90" workbookViewId="0">
      <pane xSplit="7" ySplit="5" topLeftCell="N9" activePane="bottomRight" state="frozen"/>
      <selection activeCell="A4" sqref="A4"/>
      <selection pane="topRight" activeCell="H4" sqref="H4"/>
      <selection pane="bottomLeft" activeCell="A9" sqref="A9"/>
      <selection pane="bottomRight" activeCell="U59" sqref="U59"/>
    </sheetView>
  </sheetViews>
  <sheetFormatPr defaultColWidth="9.140625" defaultRowHeight="15" x14ac:dyDescent="0.25"/>
  <cols>
    <col min="1" max="1" width="5.42578125" style="1" customWidth="1"/>
    <col min="2" max="2" width="5.140625" style="1" customWidth="1"/>
    <col min="3" max="3" width="48.5703125" style="1" customWidth="1"/>
    <col min="4" max="4" width="21.28515625" style="5" customWidth="1"/>
    <col min="5" max="5" width="15.7109375" style="5" bestFit="1" customWidth="1"/>
    <col min="6" max="6" width="17.28515625" style="5" customWidth="1"/>
    <col min="7" max="7" width="15.140625" style="5" customWidth="1"/>
    <col min="8" max="8" width="17.5703125" style="5" customWidth="1"/>
    <col min="9" max="9" width="15.7109375" style="5" bestFit="1" customWidth="1"/>
    <col min="10" max="10" width="16.85546875" style="5" customWidth="1"/>
    <col min="11" max="11" width="14.5703125" style="5" customWidth="1"/>
    <col min="12" max="18" width="14.7109375" style="5" customWidth="1"/>
    <col min="19" max="19" width="22.85546875" style="1" customWidth="1"/>
    <col min="20" max="20" width="18.5703125" style="1" customWidth="1"/>
    <col min="21" max="16384" width="9.140625" style="1"/>
  </cols>
  <sheetData>
    <row r="1" spans="1:21" s="7" customFormat="1" x14ac:dyDescent="0.25">
      <c r="C1" s="44"/>
      <c r="D1" s="44"/>
      <c r="E1" s="44"/>
      <c r="F1" s="44"/>
      <c r="G1" s="44"/>
      <c r="H1" s="44"/>
      <c r="I1" s="44"/>
      <c r="J1" s="44"/>
      <c r="K1" s="44"/>
      <c r="L1" s="44"/>
      <c r="M1" s="14"/>
      <c r="N1" s="14"/>
      <c r="O1" s="14"/>
      <c r="P1" s="14"/>
      <c r="Q1" s="14"/>
      <c r="R1" s="14"/>
    </row>
    <row r="2" spans="1:21" s="7" customFormat="1" ht="35.25" customHeight="1" x14ac:dyDescent="0.3">
      <c r="C2" s="45" t="s">
        <v>51</v>
      </c>
      <c r="D2" s="45"/>
      <c r="E2" s="45"/>
      <c r="F2" s="45"/>
      <c r="G2" s="45"/>
      <c r="H2" s="45"/>
      <c r="I2" s="45"/>
      <c r="J2" s="45"/>
      <c r="K2" s="45"/>
      <c r="L2" s="45"/>
      <c r="M2" s="15"/>
      <c r="N2" s="15"/>
      <c r="O2" s="15"/>
      <c r="P2" s="15"/>
      <c r="Q2" s="15"/>
      <c r="R2" s="15"/>
    </row>
    <row r="3" spans="1:21" s="7" customFormat="1" x14ac:dyDescent="0.25"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T3" s="8" t="s">
        <v>48</v>
      </c>
    </row>
    <row r="4" spans="1:21" ht="39" customHeight="1" x14ac:dyDescent="0.25">
      <c r="A4" s="38" t="s">
        <v>2</v>
      </c>
      <c r="B4" s="38" t="s">
        <v>3</v>
      </c>
      <c r="C4" s="39" t="s">
        <v>0</v>
      </c>
      <c r="D4" s="37" t="s">
        <v>54</v>
      </c>
      <c r="E4" s="42" t="s">
        <v>52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37" t="s">
        <v>55</v>
      </c>
      <c r="T4" s="37" t="s">
        <v>53</v>
      </c>
    </row>
    <row r="5" spans="1:21" ht="31.5" customHeight="1" x14ac:dyDescent="0.25">
      <c r="A5" s="38"/>
      <c r="B5" s="38"/>
      <c r="C5" s="39"/>
      <c r="D5" s="37"/>
      <c r="E5" s="39" t="s">
        <v>56</v>
      </c>
      <c r="F5" s="39"/>
      <c r="G5" s="39" t="s">
        <v>57</v>
      </c>
      <c r="H5" s="39"/>
      <c r="I5" s="39" t="s">
        <v>58</v>
      </c>
      <c r="J5" s="39"/>
      <c r="K5" s="40" t="s">
        <v>59</v>
      </c>
      <c r="L5" s="41"/>
      <c r="M5" s="40" t="s">
        <v>60</v>
      </c>
      <c r="N5" s="41"/>
      <c r="O5" s="40" t="s">
        <v>61</v>
      </c>
      <c r="P5" s="41"/>
      <c r="Q5" s="40" t="s">
        <v>62</v>
      </c>
      <c r="R5" s="41"/>
      <c r="S5" s="37"/>
      <c r="T5" s="37"/>
    </row>
    <row r="6" spans="1:21" ht="177.75" customHeight="1" x14ac:dyDescent="0.25">
      <c r="A6" s="38"/>
      <c r="B6" s="38"/>
      <c r="C6" s="39"/>
      <c r="D6" s="37"/>
      <c r="E6" s="13" t="s">
        <v>1</v>
      </c>
      <c r="F6" s="13" t="s">
        <v>49</v>
      </c>
      <c r="G6" s="13" t="s">
        <v>1</v>
      </c>
      <c r="H6" s="13" t="s">
        <v>49</v>
      </c>
      <c r="I6" s="13" t="s">
        <v>1</v>
      </c>
      <c r="J6" s="13" t="s">
        <v>49</v>
      </c>
      <c r="K6" s="13" t="s">
        <v>1</v>
      </c>
      <c r="L6" s="13" t="s">
        <v>49</v>
      </c>
      <c r="M6" s="13" t="s">
        <v>1</v>
      </c>
      <c r="N6" s="13" t="s">
        <v>49</v>
      </c>
      <c r="O6" s="13" t="s">
        <v>1</v>
      </c>
      <c r="P6" s="13" t="s">
        <v>49</v>
      </c>
      <c r="Q6" s="13" t="s">
        <v>1</v>
      </c>
      <c r="R6" s="13" t="s">
        <v>49</v>
      </c>
      <c r="S6" s="37"/>
      <c r="T6" s="37"/>
    </row>
    <row r="7" spans="1:21" s="34" customFormat="1" ht="14.25" x14ac:dyDescent="0.2">
      <c r="A7" s="31">
        <v>1</v>
      </c>
      <c r="B7" s="31" t="s">
        <v>4</v>
      </c>
      <c r="C7" s="32" t="s">
        <v>5</v>
      </c>
      <c r="D7" s="33">
        <f t="shared" ref="D7:S7" si="0">D8+D9+D10+D11+D12+D13+D14+D15</f>
        <v>395416.57999999996</v>
      </c>
      <c r="E7" s="33">
        <f>E8+E9+E10+E11+E12+E13+E14+E15</f>
        <v>12559.249999999993</v>
      </c>
      <c r="F7" s="33">
        <f t="shared" si="0"/>
        <v>407975.82999999996</v>
      </c>
      <c r="G7" s="33">
        <f t="shared" si="0"/>
        <v>19644.160000000033</v>
      </c>
      <c r="H7" s="33">
        <f t="shared" si="0"/>
        <v>427619.99</v>
      </c>
      <c r="I7" s="33">
        <f t="shared" si="0"/>
        <v>-26223.80000000001</v>
      </c>
      <c r="J7" s="33">
        <f>J8+J9+J10+J11+J12+J13+J14+J15</f>
        <v>401396.19</v>
      </c>
      <c r="K7" s="33">
        <f t="shared" si="0"/>
        <v>0</v>
      </c>
      <c r="L7" s="33">
        <f t="shared" si="0"/>
        <v>401396.19</v>
      </c>
      <c r="M7" s="33">
        <f t="shared" ref="M7:R7" si="1">M8+M9+M10+M11+M12+M13+M14+M15</f>
        <v>280.69999999998981</v>
      </c>
      <c r="N7" s="33">
        <f t="shared" si="1"/>
        <v>401676.89</v>
      </c>
      <c r="O7" s="33">
        <f t="shared" si="1"/>
        <v>12312.649999999981</v>
      </c>
      <c r="P7" s="33">
        <f t="shared" si="1"/>
        <v>413989.54</v>
      </c>
      <c r="Q7" s="33">
        <f t="shared" si="1"/>
        <v>-13692.919999999973</v>
      </c>
      <c r="R7" s="33">
        <f>R8+R9+R10+R11+R12+R13+R14+R15</f>
        <v>400296.62</v>
      </c>
      <c r="S7" s="33">
        <f>S8+S9+S10+S11+S12+S13+S14+S15</f>
        <v>400296.62</v>
      </c>
      <c r="T7" s="33">
        <f>T8+T9+T10+T11+T12+T13+T14+T15</f>
        <v>4880.0400000000118</v>
      </c>
      <c r="U7" s="29"/>
    </row>
    <row r="8" spans="1:21" ht="45" x14ac:dyDescent="0.25">
      <c r="A8" s="25">
        <v>1</v>
      </c>
      <c r="B8" s="25">
        <v>2</v>
      </c>
      <c r="C8" s="26" t="s">
        <v>6</v>
      </c>
      <c r="D8" s="27">
        <v>2067.46</v>
      </c>
      <c r="E8" s="28">
        <f t="shared" ref="E8:E45" si="2">F8-D8</f>
        <v>0</v>
      </c>
      <c r="F8" s="27">
        <v>2067.46</v>
      </c>
      <c r="G8" s="28">
        <f t="shared" ref="G8:G45" si="3">H8-F8</f>
        <v>141.80999999999995</v>
      </c>
      <c r="H8" s="27">
        <v>2209.27</v>
      </c>
      <c r="I8" s="28">
        <f t="shared" ref="I8:I45" si="4">J8-H8</f>
        <v>0</v>
      </c>
      <c r="J8" s="27">
        <v>2209.27</v>
      </c>
      <c r="K8" s="28">
        <f t="shared" ref="K8:K45" si="5">L8-J8</f>
        <v>0</v>
      </c>
      <c r="L8" s="27">
        <v>2209.27</v>
      </c>
      <c r="M8" s="28">
        <f t="shared" ref="M8:M12" si="6">N8-L8</f>
        <v>0</v>
      </c>
      <c r="N8" s="27">
        <v>2209.27</v>
      </c>
      <c r="O8" s="28">
        <f t="shared" ref="O8:O12" si="7">P8-N8</f>
        <v>-319.38999999999987</v>
      </c>
      <c r="P8" s="27">
        <v>1889.88</v>
      </c>
      <c r="Q8" s="28">
        <f t="shared" ref="Q8:Q12" si="8">R8-P8</f>
        <v>0</v>
      </c>
      <c r="R8" s="27">
        <v>1889.88</v>
      </c>
      <c r="S8" s="27">
        <v>1889.88</v>
      </c>
      <c r="T8" s="28">
        <f>E8+G8+I8+K8+M8+O8+Q8</f>
        <v>-177.57999999999993</v>
      </c>
      <c r="U8" s="17"/>
    </row>
    <row r="9" spans="1:21" ht="60" x14ac:dyDescent="0.25">
      <c r="A9" s="25">
        <v>1</v>
      </c>
      <c r="B9" s="25">
        <v>3</v>
      </c>
      <c r="C9" s="26" t="s">
        <v>7</v>
      </c>
      <c r="D9" s="27">
        <v>7111.54</v>
      </c>
      <c r="E9" s="28">
        <f t="shared" si="2"/>
        <v>5.9200000000000728</v>
      </c>
      <c r="F9" s="27">
        <v>7117.46</v>
      </c>
      <c r="G9" s="28">
        <f t="shared" si="3"/>
        <v>439.72000000000025</v>
      </c>
      <c r="H9" s="27">
        <v>7557.18</v>
      </c>
      <c r="I9" s="28">
        <f t="shared" si="4"/>
        <v>5.6199999999998909</v>
      </c>
      <c r="J9" s="27">
        <v>7562.8</v>
      </c>
      <c r="K9" s="28">
        <f t="shared" si="5"/>
        <v>0</v>
      </c>
      <c r="L9" s="27">
        <v>7562.8</v>
      </c>
      <c r="M9" s="28">
        <f t="shared" si="6"/>
        <v>0</v>
      </c>
      <c r="N9" s="27">
        <v>7562.8</v>
      </c>
      <c r="O9" s="28">
        <f t="shared" si="7"/>
        <v>-22.400000000000546</v>
      </c>
      <c r="P9" s="27">
        <v>7540.4</v>
      </c>
      <c r="Q9" s="28">
        <f t="shared" si="8"/>
        <v>19.5</v>
      </c>
      <c r="R9" s="27">
        <v>7559.9</v>
      </c>
      <c r="S9" s="27">
        <v>7559.9</v>
      </c>
      <c r="T9" s="28">
        <f t="shared" ref="T9:T52" si="9">E9+G9+I9+K9+M9+O9+Q9</f>
        <v>448.35999999999967</v>
      </c>
      <c r="U9" s="17"/>
    </row>
    <row r="10" spans="1:21" ht="60" x14ac:dyDescent="0.25">
      <c r="A10" s="25">
        <v>1</v>
      </c>
      <c r="B10" s="25">
        <v>4</v>
      </c>
      <c r="C10" s="26" t="s">
        <v>8</v>
      </c>
      <c r="D10" s="27">
        <v>75862.3</v>
      </c>
      <c r="E10" s="28">
        <f t="shared" si="2"/>
        <v>458.94999999999709</v>
      </c>
      <c r="F10" s="27">
        <v>76321.25</v>
      </c>
      <c r="G10" s="28">
        <f t="shared" si="3"/>
        <v>5257.9499999999971</v>
      </c>
      <c r="H10" s="27">
        <v>81579.199999999997</v>
      </c>
      <c r="I10" s="28">
        <f t="shared" si="4"/>
        <v>267.16000000000349</v>
      </c>
      <c r="J10" s="27">
        <v>81846.36</v>
      </c>
      <c r="K10" s="28">
        <f t="shared" si="5"/>
        <v>0</v>
      </c>
      <c r="L10" s="27">
        <v>81846.36</v>
      </c>
      <c r="M10" s="28">
        <f t="shared" si="6"/>
        <v>0</v>
      </c>
      <c r="N10" s="27">
        <v>81846.36</v>
      </c>
      <c r="O10" s="28">
        <f t="shared" si="7"/>
        <v>2292.6199999999953</v>
      </c>
      <c r="P10" s="27">
        <v>84138.98</v>
      </c>
      <c r="Q10" s="28">
        <f t="shared" si="8"/>
        <v>1350.3600000000006</v>
      </c>
      <c r="R10" s="27">
        <v>85489.34</v>
      </c>
      <c r="S10" s="27">
        <v>85489.34</v>
      </c>
      <c r="T10" s="28">
        <f t="shared" si="9"/>
        <v>9627.0399999999936</v>
      </c>
      <c r="U10" s="17"/>
    </row>
    <row r="11" spans="1:21" x14ac:dyDescent="0.25">
      <c r="A11" s="25">
        <v>1</v>
      </c>
      <c r="B11" s="25">
        <v>5</v>
      </c>
      <c r="C11" s="26" t="s">
        <v>9</v>
      </c>
      <c r="D11" s="27">
        <v>18.7</v>
      </c>
      <c r="E11" s="28">
        <f>F11-D11</f>
        <v>0</v>
      </c>
      <c r="F11" s="27">
        <v>18.7</v>
      </c>
      <c r="G11" s="28">
        <f t="shared" si="3"/>
        <v>0</v>
      </c>
      <c r="H11" s="27">
        <v>18.7</v>
      </c>
      <c r="I11" s="28">
        <f t="shared" si="4"/>
        <v>0</v>
      </c>
      <c r="J11" s="27">
        <v>18.7</v>
      </c>
      <c r="K11" s="28">
        <f t="shared" si="5"/>
        <v>0</v>
      </c>
      <c r="L11" s="27">
        <v>18.7</v>
      </c>
      <c r="M11" s="28">
        <f t="shared" si="6"/>
        <v>0</v>
      </c>
      <c r="N11" s="27">
        <v>18.7</v>
      </c>
      <c r="O11" s="28">
        <f t="shared" si="7"/>
        <v>0</v>
      </c>
      <c r="P11" s="27">
        <v>18.7</v>
      </c>
      <c r="Q11" s="28">
        <f t="shared" si="8"/>
        <v>0</v>
      </c>
      <c r="R11" s="27">
        <v>18.7</v>
      </c>
      <c r="S11" s="27">
        <v>18.7</v>
      </c>
      <c r="T11" s="28">
        <f t="shared" si="9"/>
        <v>0</v>
      </c>
      <c r="U11" s="17"/>
    </row>
    <row r="12" spans="1:21" ht="45" x14ac:dyDescent="0.25">
      <c r="A12" s="25">
        <v>1</v>
      </c>
      <c r="B12" s="25">
        <v>6</v>
      </c>
      <c r="C12" s="26" t="s">
        <v>10</v>
      </c>
      <c r="D12" s="27">
        <v>27765.46</v>
      </c>
      <c r="E12" s="28">
        <f t="shared" si="2"/>
        <v>8.4799999999995634</v>
      </c>
      <c r="F12" s="27">
        <v>27773.94</v>
      </c>
      <c r="G12" s="28">
        <f t="shared" si="3"/>
        <v>1664.2000000000007</v>
      </c>
      <c r="H12" s="27">
        <v>29438.14</v>
      </c>
      <c r="I12" s="28">
        <f t="shared" si="4"/>
        <v>42.670000000001892</v>
      </c>
      <c r="J12" s="27">
        <v>29480.81</v>
      </c>
      <c r="K12" s="28">
        <f t="shared" si="5"/>
        <v>0</v>
      </c>
      <c r="L12" s="27">
        <v>29480.81</v>
      </c>
      <c r="M12" s="28">
        <f t="shared" si="6"/>
        <v>0</v>
      </c>
      <c r="N12" s="27">
        <v>29480.81</v>
      </c>
      <c r="O12" s="28">
        <f t="shared" si="7"/>
        <v>324.31999999999971</v>
      </c>
      <c r="P12" s="27">
        <v>29805.13</v>
      </c>
      <c r="Q12" s="28">
        <f t="shared" si="8"/>
        <v>19.200000000000728</v>
      </c>
      <c r="R12" s="27">
        <v>29824.33</v>
      </c>
      <c r="S12" s="27">
        <v>29824.33</v>
      </c>
      <c r="T12" s="28">
        <f t="shared" si="9"/>
        <v>2058.8700000000026</v>
      </c>
      <c r="U12" s="17"/>
    </row>
    <row r="13" spans="1:21" s="30" customFormat="1" x14ac:dyDescent="0.25">
      <c r="A13" s="25">
        <v>1</v>
      </c>
      <c r="B13" s="25">
        <v>7</v>
      </c>
      <c r="C13" s="26" t="s">
        <v>11</v>
      </c>
      <c r="D13" s="27">
        <v>0</v>
      </c>
      <c r="E13" s="28">
        <f>F13-D13</f>
        <v>0</v>
      </c>
      <c r="F13" s="27">
        <v>0</v>
      </c>
      <c r="G13" s="28">
        <f>H13-F13</f>
        <v>0</v>
      </c>
      <c r="H13" s="27">
        <v>0</v>
      </c>
      <c r="I13" s="28">
        <f>J13-H13</f>
        <v>0</v>
      </c>
      <c r="J13" s="27">
        <v>0</v>
      </c>
      <c r="K13" s="28">
        <f>L13-J13</f>
        <v>0</v>
      </c>
      <c r="L13" s="27">
        <v>0</v>
      </c>
      <c r="M13" s="28">
        <f>N13-L13</f>
        <v>0</v>
      </c>
      <c r="N13" s="27">
        <v>0</v>
      </c>
      <c r="O13" s="28">
        <f>P13-N13</f>
        <v>0</v>
      </c>
      <c r="P13" s="27">
        <v>0</v>
      </c>
      <c r="Q13" s="28">
        <f>R13-P13</f>
        <v>0</v>
      </c>
      <c r="R13" s="27">
        <v>0</v>
      </c>
      <c r="S13" s="27">
        <v>0</v>
      </c>
      <c r="T13" s="28">
        <f t="shared" si="9"/>
        <v>0</v>
      </c>
      <c r="U13" s="29"/>
    </row>
    <row r="14" spans="1:21" s="30" customFormat="1" x14ac:dyDescent="0.25">
      <c r="A14" s="25">
        <v>1</v>
      </c>
      <c r="B14" s="25">
        <v>11</v>
      </c>
      <c r="C14" s="26" t="s">
        <v>12</v>
      </c>
      <c r="D14" s="27">
        <v>15932.51</v>
      </c>
      <c r="E14" s="28">
        <f t="shared" si="2"/>
        <v>-836.21999999999935</v>
      </c>
      <c r="F14" s="27">
        <v>15096.29</v>
      </c>
      <c r="G14" s="28">
        <f t="shared" si="3"/>
        <v>-4056.8700000000008</v>
      </c>
      <c r="H14" s="27">
        <v>11039.42</v>
      </c>
      <c r="I14" s="28">
        <f t="shared" si="4"/>
        <v>-2260.67</v>
      </c>
      <c r="J14" s="27">
        <v>8778.75</v>
      </c>
      <c r="K14" s="28">
        <f t="shared" si="5"/>
        <v>0</v>
      </c>
      <c r="L14" s="27">
        <v>8778.75</v>
      </c>
      <c r="M14" s="28">
        <f t="shared" ref="M14:M15" si="10">N14-L14</f>
        <v>0.70999999999912689</v>
      </c>
      <c r="N14" s="27">
        <v>8779.4599999999991</v>
      </c>
      <c r="O14" s="28">
        <f t="shared" ref="O14:O15" si="11">P14-N14</f>
        <v>-1986.1099999999988</v>
      </c>
      <c r="P14" s="27">
        <v>6793.35</v>
      </c>
      <c r="Q14" s="28">
        <f t="shared" ref="Q14:Q15" si="12">R14-P14</f>
        <v>-1771.0700000000006</v>
      </c>
      <c r="R14" s="27">
        <v>5022.28</v>
      </c>
      <c r="S14" s="27">
        <v>5022.28</v>
      </c>
      <c r="T14" s="28">
        <f t="shared" si="9"/>
        <v>-10910.23</v>
      </c>
      <c r="U14" s="29"/>
    </row>
    <row r="15" spans="1:21" s="30" customFormat="1" x14ac:dyDescent="0.25">
      <c r="A15" s="25">
        <v>1</v>
      </c>
      <c r="B15" s="25">
        <v>13</v>
      </c>
      <c r="C15" s="26" t="s">
        <v>13</v>
      </c>
      <c r="D15" s="27">
        <v>266658.61</v>
      </c>
      <c r="E15" s="28">
        <f t="shared" si="2"/>
        <v>12922.119999999995</v>
      </c>
      <c r="F15" s="27">
        <v>279580.73</v>
      </c>
      <c r="G15" s="28">
        <f t="shared" si="3"/>
        <v>16197.350000000035</v>
      </c>
      <c r="H15" s="27">
        <v>295778.08</v>
      </c>
      <c r="I15" s="28">
        <f t="shared" si="4"/>
        <v>-24278.580000000016</v>
      </c>
      <c r="J15" s="27">
        <v>271499.5</v>
      </c>
      <c r="K15" s="28">
        <f t="shared" si="5"/>
        <v>0</v>
      </c>
      <c r="L15" s="27">
        <v>271499.5</v>
      </c>
      <c r="M15" s="28">
        <f t="shared" si="10"/>
        <v>279.98999999999069</v>
      </c>
      <c r="N15" s="27">
        <v>271779.49</v>
      </c>
      <c r="O15" s="28">
        <f t="shared" si="11"/>
        <v>12023.609999999986</v>
      </c>
      <c r="P15" s="27">
        <v>283803.09999999998</v>
      </c>
      <c r="Q15" s="28">
        <f t="shared" si="12"/>
        <v>-13310.909999999974</v>
      </c>
      <c r="R15" s="27">
        <v>270492.19</v>
      </c>
      <c r="S15" s="27">
        <v>270492.19</v>
      </c>
      <c r="T15" s="28">
        <f t="shared" si="9"/>
        <v>3833.5800000000163</v>
      </c>
      <c r="U15" s="29"/>
    </row>
    <row r="16" spans="1:21" s="30" customFormat="1" x14ac:dyDescent="0.25">
      <c r="A16" s="31">
        <v>2</v>
      </c>
      <c r="B16" s="31" t="s">
        <v>4</v>
      </c>
      <c r="C16" s="32" t="s">
        <v>63</v>
      </c>
      <c r="D16" s="46">
        <f>D17</f>
        <v>3207.24</v>
      </c>
      <c r="E16" s="46">
        <f>E17</f>
        <v>0</v>
      </c>
      <c r="F16" s="46">
        <f>F17</f>
        <v>3207.24</v>
      </c>
      <c r="G16" s="46">
        <f>G17</f>
        <v>0</v>
      </c>
      <c r="H16" s="46">
        <f>H17</f>
        <v>3207.24</v>
      </c>
      <c r="I16" s="46">
        <f>I17</f>
        <v>0</v>
      </c>
      <c r="J16" s="46">
        <f>J17</f>
        <v>3207.24</v>
      </c>
      <c r="K16" s="46">
        <f>K17</f>
        <v>0</v>
      </c>
      <c r="L16" s="46">
        <f>L17</f>
        <v>3207.24</v>
      </c>
      <c r="M16" s="46">
        <f>M17</f>
        <v>0</v>
      </c>
      <c r="N16" s="46">
        <f>N17</f>
        <v>3207.24</v>
      </c>
      <c r="O16" s="46">
        <f>O17</f>
        <v>0</v>
      </c>
      <c r="P16" s="46">
        <f>P17</f>
        <v>3207.24</v>
      </c>
      <c r="Q16" s="46">
        <f>Q17</f>
        <v>4.1300000000001091</v>
      </c>
      <c r="R16" s="46">
        <f>R17</f>
        <v>3211.37</v>
      </c>
      <c r="S16" s="46">
        <f>S17</f>
        <v>3211.37</v>
      </c>
      <c r="T16" s="46">
        <f>T17</f>
        <v>4.1300000000001091</v>
      </c>
      <c r="U16" s="29"/>
    </row>
    <row r="17" spans="1:21" s="30" customFormat="1" x14ac:dyDescent="0.25">
      <c r="A17" s="25">
        <v>2</v>
      </c>
      <c r="B17" s="25">
        <v>3</v>
      </c>
      <c r="C17" s="26" t="s">
        <v>64</v>
      </c>
      <c r="D17" s="27">
        <v>3207.24</v>
      </c>
      <c r="E17" s="28">
        <f>F17-D17</f>
        <v>0</v>
      </c>
      <c r="F17" s="27">
        <v>3207.24</v>
      </c>
      <c r="G17" s="28">
        <f t="shared" si="3"/>
        <v>0</v>
      </c>
      <c r="H17" s="27">
        <v>3207.24</v>
      </c>
      <c r="I17" s="28">
        <f t="shared" si="4"/>
        <v>0</v>
      </c>
      <c r="J17" s="27">
        <v>3207.24</v>
      </c>
      <c r="K17" s="28">
        <f t="shared" si="5"/>
        <v>0</v>
      </c>
      <c r="L17" s="27">
        <v>3207.24</v>
      </c>
      <c r="M17" s="28">
        <f t="shared" ref="M17:M21" si="13">N17-L17</f>
        <v>0</v>
      </c>
      <c r="N17" s="27">
        <v>3207.24</v>
      </c>
      <c r="O17" s="28">
        <f t="shared" ref="O17:O21" si="14">P17-N17</f>
        <v>0</v>
      </c>
      <c r="P17" s="27">
        <v>3207.24</v>
      </c>
      <c r="Q17" s="28">
        <f t="shared" ref="Q17:Q21" si="15">R17-P17</f>
        <v>4.1300000000001091</v>
      </c>
      <c r="R17" s="27">
        <v>3211.37</v>
      </c>
      <c r="S17" s="27">
        <v>3211.37</v>
      </c>
      <c r="T17" s="28">
        <f t="shared" si="9"/>
        <v>4.1300000000001091</v>
      </c>
      <c r="U17" s="29"/>
    </row>
    <row r="18" spans="1:21" s="30" customFormat="1" ht="28.5" x14ac:dyDescent="0.25">
      <c r="A18" s="31">
        <v>3</v>
      </c>
      <c r="B18" s="31" t="s">
        <v>4</v>
      </c>
      <c r="C18" s="32" t="s">
        <v>14</v>
      </c>
      <c r="D18" s="33">
        <f t="shared" ref="D18:T18" si="16">D19+D20+D21</f>
        <v>13732.95</v>
      </c>
      <c r="E18" s="33">
        <f t="shared" si="16"/>
        <v>1074.5199999999993</v>
      </c>
      <c r="F18" s="33">
        <f t="shared" si="16"/>
        <v>14807.47</v>
      </c>
      <c r="G18" s="33">
        <f t="shared" si="16"/>
        <v>4690.1500000000005</v>
      </c>
      <c r="H18" s="33">
        <f t="shared" si="16"/>
        <v>19497.620000000003</v>
      </c>
      <c r="I18" s="33">
        <f t="shared" si="16"/>
        <v>290</v>
      </c>
      <c r="J18" s="33">
        <f t="shared" si="16"/>
        <v>19787.620000000003</v>
      </c>
      <c r="K18" s="33">
        <f t="shared" si="16"/>
        <v>0</v>
      </c>
      <c r="L18" s="33">
        <f t="shared" si="16"/>
        <v>19787.620000000003</v>
      </c>
      <c r="M18" s="33">
        <f t="shared" ref="M18:R18" si="17">M19+M20+M21</f>
        <v>596.63999999999942</v>
      </c>
      <c r="N18" s="33">
        <f t="shared" si="17"/>
        <v>20384.260000000002</v>
      </c>
      <c r="O18" s="33">
        <f t="shared" si="17"/>
        <v>-246.42999999999998</v>
      </c>
      <c r="P18" s="33">
        <f t="shared" si="17"/>
        <v>20137.829999999998</v>
      </c>
      <c r="Q18" s="33">
        <f>Q19+Q20+Q21</f>
        <v>-115.3199999999988</v>
      </c>
      <c r="R18" s="33">
        <f t="shared" si="17"/>
        <v>20022.510000000002</v>
      </c>
      <c r="S18" s="33">
        <f t="shared" si="16"/>
        <v>20022.510000000002</v>
      </c>
      <c r="T18" s="33">
        <f>T19+T20+T21</f>
        <v>6289.56</v>
      </c>
      <c r="U18" s="29"/>
    </row>
    <row r="19" spans="1:21" s="3" customFormat="1" x14ac:dyDescent="0.2">
      <c r="A19" s="25">
        <v>3</v>
      </c>
      <c r="B19" s="25">
        <v>9</v>
      </c>
      <c r="C19" s="26" t="s">
        <v>46</v>
      </c>
      <c r="D19" s="27">
        <v>200.82</v>
      </c>
      <c r="E19" s="28">
        <f>F19-D19</f>
        <v>-46.049999999999983</v>
      </c>
      <c r="F19" s="27">
        <v>154.77000000000001</v>
      </c>
      <c r="G19" s="28">
        <f t="shared" si="3"/>
        <v>0</v>
      </c>
      <c r="H19" s="27">
        <v>154.77000000000001</v>
      </c>
      <c r="I19" s="28">
        <f t="shared" si="4"/>
        <v>0</v>
      </c>
      <c r="J19" s="27">
        <v>154.77000000000001</v>
      </c>
      <c r="K19" s="28">
        <f t="shared" si="5"/>
        <v>0</v>
      </c>
      <c r="L19" s="27">
        <v>154.77000000000001</v>
      </c>
      <c r="M19" s="28">
        <f t="shared" si="13"/>
        <v>0</v>
      </c>
      <c r="N19" s="27">
        <v>154.77000000000001</v>
      </c>
      <c r="O19" s="28">
        <f t="shared" si="14"/>
        <v>15.109999999999985</v>
      </c>
      <c r="P19" s="27">
        <v>169.88</v>
      </c>
      <c r="Q19" s="28">
        <f t="shared" si="15"/>
        <v>-1</v>
      </c>
      <c r="R19" s="27">
        <v>168.88</v>
      </c>
      <c r="S19" s="27">
        <v>168.88</v>
      </c>
      <c r="T19" s="28">
        <f t="shared" si="9"/>
        <v>-31.939999999999998</v>
      </c>
      <c r="U19" s="17"/>
    </row>
    <row r="20" spans="1:21" ht="45" x14ac:dyDescent="0.25">
      <c r="A20" s="25">
        <v>3</v>
      </c>
      <c r="B20" s="25">
        <v>10</v>
      </c>
      <c r="C20" s="26" t="s">
        <v>47</v>
      </c>
      <c r="D20" s="27">
        <v>12035.35</v>
      </c>
      <c r="E20" s="28">
        <f t="shared" si="2"/>
        <v>830.6299999999992</v>
      </c>
      <c r="F20" s="27">
        <v>12865.98</v>
      </c>
      <c r="G20" s="28">
        <f t="shared" si="3"/>
        <v>1268.9500000000007</v>
      </c>
      <c r="H20" s="27">
        <v>14134.93</v>
      </c>
      <c r="I20" s="28">
        <f t="shared" si="4"/>
        <v>290</v>
      </c>
      <c r="J20" s="27">
        <v>14424.93</v>
      </c>
      <c r="K20" s="28">
        <f t="shared" si="5"/>
        <v>0</v>
      </c>
      <c r="L20" s="27">
        <v>14424.93</v>
      </c>
      <c r="M20" s="28">
        <f t="shared" si="13"/>
        <v>596.63999999999942</v>
      </c>
      <c r="N20" s="27">
        <v>15021.57</v>
      </c>
      <c r="O20" s="28">
        <f t="shared" si="14"/>
        <v>0</v>
      </c>
      <c r="P20" s="27">
        <v>15021.57</v>
      </c>
      <c r="Q20" s="28">
        <f t="shared" si="15"/>
        <v>-126.61999999999898</v>
      </c>
      <c r="R20" s="27">
        <v>14894.95</v>
      </c>
      <c r="S20" s="27">
        <v>14894.95</v>
      </c>
      <c r="T20" s="28">
        <f t="shared" si="9"/>
        <v>2859.6000000000004</v>
      </c>
      <c r="U20" s="17"/>
    </row>
    <row r="21" spans="1:21" ht="30" x14ac:dyDescent="0.25">
      <c r="A21" s="25">
        <v>3</v>
      </c>
      <c r="B21" s="25">
        <v>14</v>
      </c>
      <c r="C21" s="26" t="s">
        <v>50</v>
      </c>
      <c r="D21" s="27">
        <v>1496.78</v>
      </c>
      <c r="E21" s="28">
        <f t="shared" si="2"/>
        <v>289.94000000000005</v>
      </c>
      <c r="F21" s="27">
        <v>1786.72</v>
      </c>
      <c r="G21" s="28">
        <f t="shared" si="3"/>
        <v>3421.2</v>
      </c>
      <c r="H21" s="27">
        <v>5207.92</v>
      </c>
      <c r="I21" s="28">
        <f t="shared" si="4"/>
        <v>0</v>
      </c>
      <c r="J21" s="27">
        <v>5207.92</v>
      </c>
      <c r="K21" s="28">
        <f t="shared" si="5"/>
        <v>0</v>
      </c>
      <c r="L21" s="27">
        <v>5207.92</v>
      </c>
      <c r="M21" s="28">
        <f t="shared" si="13"/>
        <v>0</v>
      </c>
      <c r="N21" s="27">
        <v>5207.92</v>
      </c>
      <c r="O21" s="28">
        <f t="shared" si="14"/>
        <v>-261.53999999999996</v>
      </c>
      <c r="P21" s="27">
        <v>4946.38</v>
      </c>
      <c r="Q21" s="28">
        <f t="shared" si="15"/>
        <v>12.300000000000182</v>
      </c>
      <c r="R21" s="27">
        <v>4958.68</v>
      </c>
      <c r="S21" s="27">
        <v>4958.68</v>
      </c>
      <c r="T21" s="28">
        <f t="shared" si="9"/>
        <v>3461.9</v>
      </c>
      <c r="U21" s="17"/>
    </row>
    <row r="22" spans="1:21" s="30" customFormat="1" x14ac:dyDescent="0.25">
      <c r="A22" s="31">
        <v>4</v>
      </c>
      <c r="B22" s="31" t="s">
        <v>4</v>
      </c>
      <c r="C22" s="32" t="s">
        <v>15</v>
      </c>
      <c r="D22" s="33">
        <f>D23+D24+D25+D26</f>
        <v>568152.19000000006</v>
      </c>
      <c r="E22" s="33">
        <f t="shared" ref="E22:T22" si="18">E23+E24+E25+E26</f>
        <v>15518.209999999941</v>
      </c>
      <c r="F22" s="33">
        <f t="shared" si="18"/>
        <v>583670.4</v>
      </c>
      <c r="G22" s="33">
        <f t="shared" si="18"/>
        <v>83906.880000000005</v>
      </c>
      <c r="H22" s="33">
        <f t="shared" si="18"/>
        <v>667577.27999999991</v>
      </c>
      <c r="I22" s="33">
        <f t="shared" si="18"/>
        <v>32876.83000000006</v>
      </c>
      <c r="J22" s="33">
        <f t="shared" si="18"/>
        <v>700454.11</v>
      </c>
      <c r="K22" s="33">
        <f t="shared" si="18"/>
        <v>0</v>
      </c>
      <c r="L22" s="33">
        <f t="shared" si="18"/>
        <v>700454.11</v>
      </c>
      <c r="M22" s="33">
        <f t="shared" si="18"/>
        <v>7901.1499999999869</v>
      </c>
      <c r="N22" s="33">
        <f t="shared" si="18"/>
        <v>708355.26</v>
      </c>
      <c r="O22" s="33">
        <f t="shared" si="18"/>
        <v>-4225.719999999983</v>
      </c>
      <c r="P22" s="33">
        <f t="shared" si="18"/>
        <v>704129.54</v>
      </c>
      <c r="Q22" s="33">
        <f t="shared" si="18"/>
        <v>-2883.5900000000111</v>
      </c>
      <c r="R22" s="33">
        <f t="shared" si="18"/>
        <v>701245.95000000007</v>
      </c>
      <c r="S22" s="33">
        <f t="shared" si="18"/>
        <v>701245.95000000007</v>
      </c>
      <c r="T22" s="33">
        <f t="shared" si="18"/>
        <v>133093.75999999998</v>
      </c>
      <c r="U22" s="29"/>
    </row>
    <row r="23" spans="1:21" s="30" customFormat="1" x14ac:dyDescent="0.25">
      <c r="A23" s="25">
        <v>4</v>
      </c>
      <c r="B23" s="25">
        <v>5</v>
      </c>
      <c r="C23" s="26" t="s">
        <v>16</v>
      </c>
      <c r="D23" s="27">
        <v>5546.4</v>
      </c>
      <c r="E23" s="28">
        <f t="shared" si="2"/>
        <v>61.400000000000546</v>
      </c>
      <c r="F23" s="27">
        <v>5607.8</v>
      </c>
      <c r="G23" s="28">
        <f t="shared" si="3"/>
        <v>3479.9999999999991</v>
      </c>
      <c r="H23" s="27">
        <v>9087.7999999999993</v>
      </c>
      <c r="I23" s="28">
        <f t="shared" si="4"/>
        <v>0</v>
      </c>
      <c r="J23" s="27">
        <v>9087.7999999999993</v>
      </c>
      <c r="K23" s="28">
        <f t="shared" si="5"/>
        <v>0</v>
      </c>
      <c r="L23" s="27">
        <v>9087.7999999999993</v>
      </c>
      <c r="M23" s="28">
        <f t="shared" ref="M23:M26" si="19">N23-L23</f>
        <v>8657.7900000000009</v>
      </c>
      <c r="N23" s="27">
        <v>17745.59</v>
      </c>
      <c r="O23" s="28">
        <f t="shared" ref="O23:O26" si="20">P23-N23</f>
        <v>470.0099999999984</v>
      </c>
      <c r="P23" s="27">
        <v>18215.599999999999</v>
      </c>
      <c r="Q23" s="28">
        <f t="shared" ref="Q23:Q26" si="21">R23-P23</f>
        <v>1272.1400000000031</v>
      </c>
      <c r="R23" s="27">
        <v>19487.740000000002</v>
      </c>
      <c r="S23" s="27">
        <v>19487.740000000002</v>
      </c>
      <c r="T23" s="28">
        <f t="shared" si="9"/>
        <v>13941.340000000002</v>
      </c>
      <c r="U23" s="29"/>
    </row>
    <row r="24" spans="1:21" s="30" customFormat="1" x14ac:dyDescent="0.25">
      <c r="A24" s="25">
        <v>4</v>
      </c>
      <c r="B24" s="25">
        <v>8</v>
      </c>
      <c r="C24" s="26" t="s">
        <v>17</v>
      </c>
      <c r="D24" s="27">
        <v>0</v>
      </c>
      <c r="E24" s="28">
        <f t="shared" si="2"/>
        <v>0</v>
      </c>
      <c r="F24" s="27">
        <v>0</v>
      </c>
      <c r="G24" s="28">
        <f t="shared" si="3"/>
        <v>4705.8999999999996</v>
      </c>
      <c r="H24" s="27">
        <v>4705.8999999999996</v>
      </c>
      <c r="I24" s="28">
        <f t="shared" si="4"/>
        <v>0</v>
      </c>
      <c r="J24" s="27">
        <v>4705.8999999999996</v>
      </c>
      <c r="K24" s="28">
        <f t="shared" si="5"/>
        <v>0</v>
      </c>
      <c r="L24" s="27">
        <v>4705.8999999999996</v>
      </c>
      <c r="M24" s="28">
        <f t="shared" si="19"/>
        <v>0</v>
      </c>
      <c r="N24" s="27">
        <v>4705.8999999999996</v>
      </c>
      <c r="O24" s="28">
        <f t="shared" si="20"/>
        <v>-934.99999999999955</v>
      </c>
      <c r="P24" s="27">
        <v>3770.9</v>
      </c>
      <c r="Q24" s="28">
        <f t="shared" si="21"/>
        <v>-437.34000000000015</v>
      </c>
      <c r="R24" s="27">
        <v>3333.56</v>
      </c>
      <c r="S24" s="27">
        <v>3333.56</v>
      </c>
      <c r="T24" s="28">
        <f t="shared" si="9"/>
        <v>3333.56</v>
      </c>
      <c r="U24" s="29"/>
    </row>
    <row r="25" spans="1:21" s="30" customFormat="1" x14ac:dyDescent="0.25">
      <c r="A25" s="25">
        <v>4</v>
      </c>
      <c r="B25" s="25">
        <v>9</v>
      </c>
      <c r="C25" s="26" t="s">
        <v>18</v>
      </c>
      <c r="D25" s="27">
        <v>562388.38</v>
      </c>
      <c r="E25" s="28">
        <f t="shared" si="2"/>
        <v>13906.809999999939</v>
      </c>
      <c r="F25" s="27">
        <v>576295.18999999994</v>
      </c>
      <c r="G25" s="28">
        <f t="shared" si="3"/>
        <v>75507.88</v>
      </c>
      <c r="H25" s="27">
        <v>651803.06999999995</v>
      </c>
      <c r="I25" s="28">
        <f t="shared" si="4"/>
        <v>32883.940000000061</v>
      </c>
      <c r="J25" s="27">
        <v>684687.01</v>
      </c>
      <c r="K25" s="28">
        <f t="shared" si="5"/>
        <v>0</v>
      </c>
      <c r="L25" s="27">
        <v>684687.01</v>
      </c>
      <c r="M25" s="28">
        <f t="shared" si="19"/>
        <v>-596.64000000001397</v>
      </c>
      <c r="N25" s="27">
        <v>684090.37</v>
      </c>
      <c r="O25" s="28">
        <f t="shared" si="20"/>
        <v>-3410.2299999999814</v>
      </c>
      <c r="P25" s="27">
        <v>680680.14</v>
      </c>
      <c r="Q25" s="28">
        <f t="shared" si="21"/>
        <v>-3718.390000000014</v>
      </c>
      <c r="R25" s="27">
        <v>676961.75</v>
      </c>
      <c r="S25" s="27">
        <v>676961.75</v>
      </c>
      <c r="T25" s="28">
        <f t="shared" si="9"/>
        <v>114573.37</v>
      </c>
      <c r="U25" s="29"/>
    </row>
    <row r="26" spans="1:21" s="30" customFormat="1" x14ac:dyDescent="0.25">
      <c r="A26" s="25">
        <v>4</v>
      </c>
      <c r="B26" s="25">
        <v>12</v>
      </c>
      <c r="C26" s="26" t="s">
        <v>19</v>
      </c>
      <c r="D26" s="27">
        <v>217.41</v>
      </c>
      <c r="E26" s="28">
        <f t="shared" si="2"/>
        <v>1550</v>
      </c>
      <c r="F26" s="27">
        <v>1767.41</v>
      </c>
      <c r="G26" s="28">
        <f t="shared" si="3"/>
        <v>213.09999999999991</v>
      </c>
      <c r="H26" s="27">
        <v>1980.51</v>
      </c>
      <c r="I26" s="28">
        <f t="shared" si="4"/>
        <v>-7.1099999999999</v>
      </c>
      <c r="J26" s="27">
        <v>1973.4</v>
      </c>
      <c r="K26" s="28">
        <f t="shared" si="5"/>
        <v>0</v>
      </c>
      <c r="L26" s="27">
        <v>1973.4</v>
      </c>
      <c r="M26" s="28">
        <f t="shared" si="19"/>
        <v>-160</v>
      </c>
      <c r="N26" s="27">
        <v>1813.4</v>
      </c>
      <c r="O26" s="28">
        <f t="shared" si="20"/>
        <v>-350.5</v>
      </c>
      <c r="P26" s="27">
        <v>1462.9</v>
      </c>
      <c r="Q26" s="28">
        <f t="shared" si="21"/>
        <v>0</v>
      </c>
      <c r="R26" s="27">
        <v>1462.9</v>
      </c>
      <c r="S26" s="27">
        <v>1462.9</v>
      </c>
      <c r="T26" s="28">
        <f t="shared" si="9"/>
        <v>1245.49</v>
      </c>
      <c r="U26" s="29"/>
    </row>
    <row r="27" spans="1:21" s="30" customFormat="1" x14ac:dyDescent="0.25">
      <c r="A27" s="31">
        <v>5</v>
      </c>
      <c r="B27" s="31" t="s">
        <v>4</v>
      </c>
      <c r="C27" s="32" t="s">
        <v>20</v>
      </c>
      <c r="D27" s="33">
        <f t="shared" ref="D27:T27" si="22">D28+D29+D30+D31</f>
        <v>185653.22</v>
      </c>
      <c r="E27" s="33">
        <f t="shared" si="22"/>
        <v>17474.220000000016</v>
      </c>
      <c r="F27" s="33">
        <f t="shared" si="22"/>
        <v>203127.44</v>
      </c>
      <c r="G27" s="33">
        <f t="shared" si="22"/>
        <v>66379.39999999998</v>
      </c>
      <c r="H27" s="33">
        <f t="shared" si="22"/>
        <v>269506.83999999997</v>
      </c>
      <c r="I27" s="33">
        <f t="shared" si="22"/>
        <v>7105.5199999999932</v>
      </c>
      <c r="J27" s="33">
        <f t="shared" si="22"/>
        <v>276612.36</v>
      </c>
      <c r="K27" s="33">
        <f t="shared" si="22"/>
        <v>0</v>
      </c>
      <c r="L27" s="33">
        <f t="shared" si="22"/>
        <v>276612.36</v>
      </c>
      <c r="M27" s="33">
        <f t="shared" ref="M27:R27" si="23">M28+M29+M30+M31</f>
        <v>84894.170000000013</v>
      </c>
      <c r="N27" s="33">
        <f t="shared" si="23"/>
        <v>361506.53</v>
      </c>
      <c r="O27" s="33">
        <f t="shared" si="23"/>
        <v>9328.9700000000084</v>
      </c>
      <c r="P27" s="33">
        <f t="shared" si="23"/>
        <v>370835.5</v>
      </c>
      <c r="Q27" s="33">
        <f t="shared" si="23"/>
        <v>760.23000000001366</v>
      </c>
      <c r="R27" s="33">
        <f t="shared" si="23"/>
        <v>371595.73000000004</v>
      </c>
      <c r="S27" s="33">
        <f t="shared" si="22"/>
        <v>371595.73000000004</v>
      </c>
      <c r="T27" s="33">
        <f t="shared" si="22"/>
        <v>185942.51</v>
      </c>
      <c r="U27" s="29"/>
    </row>
    <row r="28" spans="1:21" s="34" customFormat="1" x14ac:dyDescent="0.2">
      <c r="A28" s="25">
        <v>5</v>
      </c>
      <c r="B28" s="25">
        <v>1</v>
      </c>
      <c r="C28" s="26" t="s">
        <v>21</v>
      </c>
      <c r="D28" s="27">
        <v>0</v>
      </c>
      <c r="E28" s="28">
        <f t="shared" si="2"/>
        <v>70</v>
      </c>
      <c r="F28" s="27">
        <v>70</v>
      </c>
      <c r="G28" s="28">
        <f t="shared" si="3"/>
        <v>123.94999999999999</v>
      </c>
      <c r="H28" s="27">
        <v>193.95</v>
      </c>
      <c r="I28" s="28">
        <f t="shared" si="4"/>
        <v>840</v>
      </c>
      <c r="J28" s="27">
        <v>1033.95</v>
      </c>
      <c r="K28" s="28">
        <f t="shared" si="5"/>
        <v>0</v>
      </c>
      <c r="L28" s="27">
        <v>1033.95</v>
      </c>
      <c r="M28" s="28">
        <f t="shared" ref="M28:M31" si="24">N28-L28</f>
        <v>81078.290000000008</v>
      </c>
      <c r="N28" s="27">
        <v>82112.240000000005</v>
      </c>
      <c r="O28" s="28">
        <f t="shared" ref="O28:O31" si="25">P28-N28</f>
        <v>-21.029999999998836</v>
      </c>
      <c r="P28" s="27">
        <v>82091.210000000006</v>
      </c>
      <c r="Q28" s="28">
        <f t="shared" ref="Q28:Q31" si="26">R28-P28</f>
        <v>410</v>
      </c>
      <c r="R28" s="27">
        <v>82501.210000000006</v>
      </c>
      <c r="S28" s="27">
        <v>82501.210000000006</v>
      </c>
      <c r="T28" s="28">
        <f t="shared" si="9"/>
        <v>82501.210000000006</v>
      </c>
      <c r="U28" s="29"/>
    </row>
    <row r="29" spans="1:21" s="30" customFormat="1" x14ac:dyDescent="0.25">
      <c r="A29" s="25">
        <v>5</v>
      </c>
      <c r="B29" s="25">
        <v>2</v>
      </c>
      <c r="C29" s="26" t="s">
        <v>22</v>
      </c>
      <c r="D29" s="27">
        <v>1102.48</v>
      </c>
      <c r="E29" s="28">
        <f t="shared" si="2"/>
        <v>-9.4300000000000637</v>
      </c>
      <c r="F29" s="27">
        <v>1093.05</v>
      </c>
      <c r="G29" s="28">
        <f t="shared" si="3"/>
        <v>468</v>
      </c>
      <c r="H29" s="27">
        <v>1561.05</v>
      </c>
      <c r="I29" s="28">
        <f t="shared" si="4"/>
        <v>248.51999999999998</v>
      </c>
      <c r="J29" s="27">
        <v>1809.57</v>
      </c>
      <c r="K29" s="28">
        <f t="shared" si="5"/>
        <v>0</v>
      </c>
      <c r="L29" s="27">
        <v>1809.57</v>
      </c>
      <c r="M29" s="28">
        <f t="shared" si="24"/>
        <v>0</v>
      </c>
      <c r="N29" s="27">
        <v>1809.57</v>
      </c>
      <c r="O29" s="28">
        <f t="shared" si="25"/>
        <v>-0.13999999999987267</v>
      </c>
      <c r="P29" s="27">
        <v>1809.43</v>
      </c>
      <c r="Q29" s="28">
        <f t="shared" si="26"/>
        <v>-78.980000000000018</v>
      </c>
      <c r="R29" s="27">
        <v>1730.45</v>
      </c>
      <c r="S29" s="27">
        <v>1730.45</v>
      </c>
      <c r="T29" s="28">
        <f t="shared" si="9"/>
        <v>627.97</v>
      </c>
      <c r="U29" s="29"/>
    </row>
    <row r="30" spans="1:21" s="30" customFormat="1" x14ac:dyDescent="0.25">
      <c r="A30" s="25">
        <v>5</v>
      </c>
      <c r="B30" s="25">
        <v>3</v>
      </c>
      <c r="C30" s="26" t="s">
        <v>23</v>
      </c>
      <c r="D30" s="27">
        <v>121331.48</v>
      </c>
      <c r="E30" s="28">
        <f t="shared" si="2"/>
        <v>16091.190000000017</v>
      </c>
      <c r="F30" s="27">
        <v>137422.67000000001</v>
      </c>
      <c r="G30" s="28">
        <f t="shared" si="3"/>
        <v>71913.329999999987</v>
      </c>
      <c r="H30" s="27">
        <v>209336</v>
      </c>
      <c r="I30" s="28">
        <f t="shared" si="4"/>
        <v>5854.7699999999895</v>
      </c>
      <c r="J30" s="27">
        <v>215190.77</v>
      </c>
      <c r="K30" s="28">
        <f t="shared" si="5"/>
        <v>0</v>
      </c>
      <c r="L30" s="27">
        <v>215190.77</v>
      </c>
      <c r="M30" s="28">
        <f t="shared" si="24"/>
        <v>3815.8800000000047</v>
      </c>
      <c r="N30" s="27">
        <v>219006.65</v>
      </c>
      <c r="O30" s="28">
        <f t="shared" si="25"/>
        <v>3625.6000000000058</v>
      </c>
      <c r="P30" s="27">
        <v>222632.25</v>
      </c>
      <c r="Q30" s="28">
        <f t="shared" si="26"/>
        <v>-75.35999999998603</v>
      </c>
      <c r="R30" s="27">
        <v>222556.89</v>
      </c>
      <c r="S30" s="27">
        <v>222556.89</v>
      </c>
      <c r="T30" s="28">
        <f t="shared" si="9"/>
        <v>101225.41000000002</v>
      </c>
      <c r="U30" s="29"/>
    </row>
    <row r="31" spans="1:21" s="30" customFormat="1" ht="30" x14ac:dyDescent="0.25">
      <c r="A31" s="25">
        <v>5</v>
      </c>
      <c r="B31" s="25">
        <v>5</v>
      </c>
      <c r="C31" s="26" t="s">
        <v>24</v>
      </c>
      <c r="D31" s="27">
        <v>63219.26</v>
      </c>
      <c r="E31" s="28">
        <f t="shared" si="2"/>
        <v>1322.4599999999991</v>
      </c>
      <c r="F31" s="27">
        <v>64541.72</v>
      </c>
      <c r="G31" s="28">
        <f t="shared" si="3"/>
        <v>-6125.8800000000047</v>
      </c>
      <c r="H31" s="27">
        <v>58415.839999999997</v>
      </c>
      <c r="I31" s="28">
        <f t="shared" si="4"/>
        <v>162.2300000000032</v>
      </c>
      <c r="J31" s="27">
        <v>58578.07</v>
      </c>
      <c r="K31" s="28">
        <f t="shared" si="5"/>
        <v>0</v>
      </c>
      <c r="L31" s="27">
        <v>58578.07</v>
      </c>
      <c r="M31" s="28">
        <f t="shared" si="24"/>
        <v>0</v>
      </c>
      <c r="N31" s="27">
        <v>58578.07</v>
      </c>
      <c r="O31" s="28">
        <f t="shared" si="25"/>
        <v>5724.5400000000009</v>
      </c>
      <c r="P31" s="27">
        <v>64302.61</v>
      </c>
      <c r="Q31" s="28">
        <f t="shared" si="26"/>
        <v>504.56999999999971</v>
      </c>
      <c r="R31" s="27">
        <v>64807.18</v>
      </c>
      <c r="S31" s="27">
        <v>64807.18</v>
      </c>
      <c r="T31" s="28">
        <f t="shared" si="9"/>
        <v>1587.9199999999983</v>
      </c>
      <c r="U31" s="29"/>
    </row>
    <row r="32" spans="1:21" s="30" customFormat="1" x14ac:dyDescent="0.25">
      <c r="A32" s="31">
        <v>7</v>
      </c>
      <c r="B32" s="31" t="s">
        <v>4</v>
      </c>
      <c r="C32" s="32" t="s">
        <v>25</v>
      </c>
      <c r="D32" s="33">
        <f>D33+D34+D35+D36+D37+D38</f>
        <v>1488276.5300000003</v>
      </c>
      <c r="E32" s="33">
        <f t="shared" ref="E32:T32" si="27">E33+E34+E35+E36+E37+E38</f>
        <v>19814.039999999994</v>
      </c>
      <c r="F32" s="33">
        <f t="shared" si="27"/>
        <v>1508090.5699999998</v>
      </c>
      <c r="G32" s="33">
        <f t="shared" si="27"/>
        <v>44669.220000000016</v>
      </c>
      <c r="H32" s="33">
        <f t="shared" si="27"/>
        <v>1552759.79</v>
      </c>
      <c r="I32" s="33">
        <f t="shared" si="27"/>
        <v>5112.2600000000348</v>
      </c>
      <c r="J32" s="33">
        <f t="shared" si="27"/>
        <v>1557872.0499999998</v>
      </c>
      <c r="K32" s="33">
        <f t="shared" si="27"/>
        <v>0</v>
      </c>
      <c r="L32" s="33">
        <f t="shared" si="27"/>
        <v>1557872.0499999998</v>
      </c>
      <c r="M32" s="33">
        <f t="shared" si="27"/>
        <v>28601.970000000052</v>
      </c>
      <c r="N32" s="33">
        <f t="shared" si="27"/>
        <v>1586474.02</v>
      </c>
      <c r="O32" s="33">
        <f t="shared" si="27"/>
        <v>13893.729999999912</v>
      </c>
      <c r="P32" s="33">
        <f t="shared" si="27"/>
        <v>1600367.75</v>
      </c>
      <c r="Q32" s="33">
        <f t="shared" si="27"/>
        <v>24135.860000000139</v>
      </c>
      <c r="R32" s="33">
        <f t="shared" si="27"/>
        <v>1624503.6099999999</v>
      </c>
      <c r="S32" s="33">
        <f t="shared" si="27"/>
        <v>1624503.6099999999</v>
      </c>
      <c r="T32" s="33">
        <f t="shared" si="27"/>
        <v>136227.08000000013</v>
      </c>
      <c r="U32" s="29"/>
    </row>
    <row r="33" spans="1:21" s="34" customFormat="1" x14ac:dyDescent="0.2">
      <c r="A33" s="25">
        <v>7</v>
      </c>
      <c r="B33" s="25">
        <v>1</v>
      </c>
      <c r="C33" s="26" t="s">
        <v>26</v>
      </c>
      <c r="D33" s="27">
        <v>398679.56</v>
      </c>
      <c r="E33" s="28">
        <f t="shared" si="2"/>
        <v>3367.0200000000186</v>
      </c>
      <c r="F33" s="27">
        <v>402046.58</v>
      </c>
      <c r="G33" s="28">
        <f t="shared" si="3"/>
        <v>11677.27999999997</v>
      </c>
      <c r="H33" s="27">
        <v>413723.86</v>
      </c>
      <c r="I33" s="28">
        <f t="shared" si="4"/>
        <v>-2434.6900000000023</v>
      </c>
      <c r="J33" s="27">
        <v>411289.17</v>
      </c>
      <c r="K33" s="28">
        <f t="shared" si="5"/>
        <v>0</v>
      </c>
      <c r="L33" s="27">
        <v>411289.17</v>
      </c>
      <c r="M33" s="28">
        <f t="shared" ref="M33:M38" si="28">N33-L33</f>
        <v>20821.48000000004</v>
      </c>
      <c r="N33" s="27">
        <v>432110.65</v>
      </c>
      <c r="O33" s="28">
        <f t="shared" ref="O33:O38" si="29">P33-N33</f>
        <v>4936.2399999999907</v>
      </c>
      <c r="P33" s="27">
        <v>437046.89</v>
      </c>
      <c r="Q33" s="28">
        <f t="shared" ref="Q33:Q38" si="30">R33-P33</f>
        <v>-1917.5</v>
      </c>
      <c r="R33" s="27">
        <v>435129.39</v>
      </c>
      <c r="S33" s="27">
        <v>435129.39</v>
      </c>
      <c r="T33" s="28">
        <f t="shared" si="9"/>
        <v>36449.830000000016</v>
      </c>
      <c r="U33" s="29"/>
    </row>
    <row r="34" spans="1:21" s="30" customFormat="1" x14ac:dyDescent="0.25">
      <c r="A34" s="25">
        <v>7</v>
      </c>
      <c r="B34" s="25">
        <v>2</v>
      </c>
      <c r="C34" s="26" t="s">
        <v>27</v>
      </c>
      <c r="D34" s="27">
        <v>954563.97</v>
      </c>
      <c r="E34" s="28">
        <f t="shared" si="2"/>
        <v>12798.479999999981</v>
      </c>
      <c r="F34" s="27">
        <v>967362.45</v>
      </c>
      <c r="G34" s="28">
        <f t="shared" si="3"/>
        <v>31537.540000000037</v>
      </c>
      <c r="H34" s="27">
        <v>998899.99</v>
      </c>
      <c r="I34" s="28">
        <f t="shared" si="4"/>
        <v>12246.300000000047</v>
      </c>
      <c r="J34" s="27">
        <v>1011146.29</v>
      </c>
      <c r="K34" s="28">
        <f t="shared" si="5"/>
        <v>0</v>
      </c>
      <c r="L34" s="27">
        <v>1011146.29</v>
      </c>
      <c r="M34" s="28">
        <f t="shared" si="28"/>
        <v>7773.1300000000047</v>
      </c>
      <c r="N34" s="27">
        <v>1018919.42</v>
      </c>
      <c r="O34" s="28">
        <f t="shared" si="29"/>
        <v>8658.1699999999255</v>
      </c>
      <c r="P34" s="27">
        <v>1027577.59</v>
      </c>
      <c r="Q34" s="28">
        <f t="shared" si="30"/>
        <v>25801.770000000135</v>
      </c>
      <c r="R34" s="27">
        <v>1053379.3600000001</v>
      </c>
      <c r="S34" s="27">
        <v>1053379.3600000001</v>
      </c>
      <c r="T34" s="28">
        <f t="shared" si="9"/>
        <v>98815.39000000013</v>
      </c>
      <c r="U34" s="29"/>
    </row>
    <row r="35" spans="1:21" s="30" customFormat="1" x14ac:dyDescent="0.25">
      <c r="A35" s="25">
        <v>7</v>
      </c>
      <c r="B35" s="25">
        <v>3</v>
      </c>
      <c r="C35" s="26" t="s">
        <v>28</v>
      </c>
      <c r="D35" s="27">
        <v>87146.57</v>
      </c>
      <c r="E35" s="28">
        <f t="shared" si="2"/>
        <v>195.64999999999418</v>
      </c>
      <c r="F35" s="27">
        <v>87342.22</v>
      </c>
      <c r="G35" s="28">
        <f t="shared" si="3"/>
        <v>-2970.1699999999983</v>
      </c>
      <c r="H35" s="27">
        <v>84372.05</v>
      </c>
      <c r="I35" s="28">
        <f t="shared" si="4"/>
        <v>-5857.6200000000099</v>
      </c>
      <c r="J35" s="27">
        <v>78514.429999999993</v>
      </c>
      <c r="K35" s="28">
        <f t="shared" si="5"/>
        <v>0</v>
      </c>
      <c r="L35" s="27">
        <v>78514.429999999993</v>
      </c>
      <c r="M35" s="28">
        <f t="shared" si="28"/>
        <v>-185.14999999999418</v>
      </c>
      <c r="N35" s="27">
        <v>78329.279999999999</v>
      </c>
      <c r="O35" s="28">
        <f t="shared" si="29"/>
        <v>-138.55000000000291</v>
      </c>
      <c r="P35" s="27">
        <v>78190.73</v>
      </c>
      <c r="Q35" s="28">
        <f t="shared" si="30"/>
        <v>289.2100000000064</v>
      </c>
      <c r="R35" s="27">
        <v>78479.94</v>
      </c>
      <c r="S35" s="27">
        <v>78479.94</v>
      </c>
      <c r="T35" s="28">
        <f t="shared" si="9"/>
        <v>-8666.6300000000047</v>
      </c>
      <c r="U35" s="29"/>
    </row>
    <row r="36" spans="1:21" s="30" customFormat="1" ht="30" x14ac:dyDescent="0.25">
      <c r="A36" s="25">
        <v>7</v>
      </c>
      <c r="B36" s="25">
        <v>5</v>
      </c>
      <c r="C36" s="26" t="s">
        <v>29</v>
      </c>
      <c r="D36" s="27">
        <v>13</v>
      </c>
      <c r="E36" s="28">
        <f t="shared" si="2"/>
        <v>0</v>
      </c>
      <c r="F36" s="27">
        <v>13</v>
      </c>
      <c r="G36" s="28">
        <f t="shared" si="3"/>
        <v>0</v>
      </c>
      <c r="H36" s="27">
        <v>13</v>
      </c>
      <c r="I36" s="28">
        <f t="shared" si="4"/>
        <v>0</v>
      </c>
      <c r="J36" s="27">
        <v>13</v>
      </c>
      <c r="K36" s="28">
        <f t="shared" si="5"/>
        <v>0</v>
      </c>
      <c r="L36" s="27">
        <v>13</v>
      </c>
      <c r="M36" s="28">
        <f t="shared" si="28"/>
        <v>0</v>
      </c>
      <c r="N36" s="27">
        <v>13</v>
      </c>
      <c r="O36" s="28">
        <f t="shared" si="29"/>
        <v>0</v>
      </c>
      <c r="P36" s="27">
        <v>13</v>
      </c>
      <c r="Q36" s="28">
        <f t="shared" si="30"/>
        <v>0</v>
      </c>
      <c r="R36" s="27">
        <v>13</v>
      </c>
      <c r="S36" s="27">
        <v>13</v>
      </c>
      <c r="T36" s="28">
        <f t="shared" si="9"/>
        <v>0</v>
      </c>
      <c r="U36" s="29"/>
    </row>
    <row r="37" spans="1:21" s="30" customFormat="1" x14ac:dyDescent="0.25">
      <c r="A37" s="25">
        <v>7</v>
      </c>
      <c r="B37" s="25">
        <v>7</v>
      </c>
      <c r="C37" s="26" t="s">
        <v>30</v>
      </c>
      <c r="D37" s="27">
        <v>7337.86</v>
      </c>
      <c r="E37" s="28">
        <f t="shared" si="2"/>
        <v>1052.0800000000008</v>
      </c>
      <c r="F37" s="27">
        <v>8389.94</v>
      </c>
      <c r="G37" s="28">
        <f t="shared" si="3"/>
        <v>1230.5399999999991</v>
      </c>
      <c r="H37" s="27">
        <v>9620.48</v>
      </c>
      <c r="I37" s="28">
        <f t="shared" si="4"/>
        <v>132.02000000000044</v>
      </c>
      <c r="J37" s="27">
        <v>9752.5</v>
      </c>
      <c r="K37" s="28">
        <f t="shared" si="5"/>
        <v>0</v>
      </c>
      <c r="L37" s="27">
        <v>9752.5</v>
      </c>
      <c r="M37" s="28">
        <f t="shared" si="28"/>
        <v>192.51000000000022</v>
      </c>
      <c r="N37" s="27">
        <v>9945.01</v>
      </c>
      <c r="O37" s="28">
        <f t="shared" si="29"/>
        <v>291.04999999999927</v>
      </c>
      <c r="P37" s="27">
        <v>10236.06</v>
      </c>
      <c r="Q37" s="28">
        <f t="shared" si="30"/>
        <v>-41.829999999999927</v>
      </c>
      <c r="R37" s="27">
        <v>10194.23</v>
      </c>
      <c r="S37" s="27">
        <v>10194.23</v>
      </c>
      <c r="T37" s="28">
        <f t="shared" si="9"/>
        <v>2856.37</v>
      </c>
      <c r="U37" s="29"/>
    </row>
    <row r="38" spans="1:21" s="30" customFormat="1" x14ac:dyDescent="0.25">
      <c r="A38" s="25">
        <v>7</v>
      </c>
      <c r="B38" s="25">
        <v>9</v>
      </c>
      <c r="C38" s="26" t="s">
        <v>31</v>
      </c>
      <c r="D38" s="27">
        <v>40535.57</v>
      </c>
      <c r="E38" s="28">
        <f t="shared" si="2"/>
        <v>2400.8099999999977</v>
      </c>
      <c r="F38" s="27">
        <v>42936.38</v>
      </c>
      <c r="G38" s="28">
        <f t="shared" si="3"/>
        <v>3194.0300000000061</v>
      </c>
      <c r="H38" s="27">
        <v>46130.41</v>
      </c>
      <c r="I38" s="28">
        <f t="shared" si="4"/>
        <v>1026.25</v>
      </c>
      <c r="J38" s="27">
        <v>47156.66</v>
      </c>
      <c r="K38" s="28">
        <f t="shared" si="5"/>
        <v>0</v>
      </c>
      <c r="L38" s="27">
        <v>47156.66</v>
      </c>
      <c r="M38" s="28">
        <f t="shared" si="28"/>
        <v>0</v>
      </c>
      <c r="N38" s="27">
        <v>47156.66</v>
      </c>
      <c r="O38" s="28">
        <f t="shared" si="29"/>
        <v>146.81999999999971</v>
      </c>
      <c r="P38" s="27">
        <v>47303.48</v>
      </c>
      <c r="Q38" s="28">
        <f t="shared" si="30"/>
        <v>4.2099999999991269</v>
      </c>
      <c r="R38" s="27">
        <v>47307.69</v>
      </c>
      <c r="S38" s="27">
        <v>47307.69</v>
      </c>
      <c r="T38" s="28">
        <f t="shared" si="9"/>
        <v>6772.1200000000026</v>
      </c>
      <c r="U38" s="29"/>
    </row>
    <row r="39" spans="1:21" s="30" customFormat="1" x14ac:dyDescent="0.25">
      <c r="A39" s="31">
        <v>8</v>
      </c>
      <c r="B39" s="31" t="s">
        <v>4</v>
      </c>
      <c r="C39" s="32" t="s">
        <v>32</v>
      </c>
      <c r="D39" s="33">
        <f t="shared" ref="D39:T39" si="31">D40+D41</f>
        <v>140966.41</v>
      </c>
      <c r="E39" s="33">
        <f t="shared" si="31"/>
        <v>14211.43</v>
      </c>
      <c r="F39" s="33">
        <f t="shared" si="31"/>
        <v>155177.84</v>
      </c>
      <c r="G39" s="33">
        <f t="shared" si="31"/>
        <v>20807.350000000006</v>
      </c>
      <c r="H39" s="33">
        <f t="shared" si="31"/>
        <v>175985.19</v>
      </c>
      <c r="I39" s="33">
        <f t="shared" si="31"/>
        <v>5635.5999999999931</v>
      </c>
      <c r="J39" s="33">
        <f t="shared" si="31"/>
        <v>181620.79</v>
      </c>
      <c r="K39" s="33">
        <f t="shared" si="31"/>
        <v>0</v>
      </c>
      <c r="L39" s="33">
        <f t="shared" si="31"/>
        <v>181620.79</v>
      </c>
      <c r="M39" s="33">
        <f t="shared" si="31"/>
        <v>880</v>
      </c>
      <c r="N39" s="33">
        <f t="shared" si="31"/>
        <v>182500.79</v>
      </c>
      <c r="O39" s="33">
        <f t="shared" si="31"/>
        <v>9579.0699999999979</v>
      </c>
      <c r="P39" s="33">
        <f t="shared" si="31"/>
        <v>192079.86</v>
      </c>
      <c r="Q39" s="33">
        <f t="shared" si="31"/>
        <v>2929.2299999999923</v>
      </c>
      <c r="R39" s="33">
        <f t="shared" si="31"/>
        <v>195009.09</v>
      </c>
      <c r="S39" s="33">
        <f t="shared" si="31"/>
        <v>195009.09</v>
      </c>
      <c r="T39" s="33">
        <f t="shared" si="31"/>
        <v>54042.679999999993</v>
      </c>
      <c r="U39" s="29"/>
    </row>
    <row r="40" spans="1:21" s="34" customFormat="1" x14ac:dyDescent="0.2">
      <c r="A40" s="25">
        <v>8</v>
      </c>
      <c r="B40" s="25">
        <v>1</v>
      </c>
      <c r="C40" s="26" t="s">
        <v>33</v>
      </c>
      <c r="D40" s="27">
        <v>130624.64</v>
      </c>
      <c r="E40" s="28">
        <f t="shared" si="2"/>
        <v>11568.86</v>
      </c>
      <c r="F40" s="27">
        <v>142193.5</v>
      </c>
      <c r="G40" s="28">
        <f t="shared" si="3"/>
        <v>19385.850000000006</v>
      </c>
      <c r="H40" s="27">
        <v>161579.35</v>
      </c>
      <c r="I40" s="28">
        <f t="shared" si="4"/>
        <v>5262.179999999993</v>
      </c>
      <c r="J40" s="27">
        <v>166841.53</v>
      </c>
      <c r="K40" s="28">
        <f t="shared" si="5"/>
        <v>0</v>
      </c>
      <c r="L40" s="27">
        <v>166841.53</v>
      </c>
      <c r="M40" s="28">
        <f t="shared" ref="M40:M41" si="32">N40-L40</f>
        <v>0</v>
      </c>
      <c r="N40" s="27">
        <v>166841.53</v>
      </c>
      <c r="O40" s="28">
        <f t="shared" ref="O40:O41" si="33">P40-N40</f>
        <v>7606.5299999999988</v>
      </c>
      <c r="P40" s="27">
        <v>174448.06</v>
      </c>
      <c r="Q40" s="28">
        <f t="shared" ref="Q40:Q41" si="34">R40-P40</f>
        <v>2951.9599999999919</v>
      </c>
      <c r="R40" s="27">
        <v>177400.02</v>
      </c>
      <c r="S40" s="27">
        <v>177400.02</v>
      </c>
      <c r="T40" s="28">
        <f t="shared" si="9"/>
        <v>46775.37999999999</v>
      </c>
      <c r="U40" s="29"/>
    </row>
    <row r="41" spans="1:21" s="30" customFormat="1" ht="30" x14ac:dyDescent="0.25">
      <c r="A41" s="25">
        <v>8</v>
      </c>
      <c r="B41" s="25">
        <v>4</v>
      </c>
      <c r="C41" s="26" t="s">
        <v>34</v>
      </c>
      <c r="D41" s="27">
        <v>10341.77</v>
      </c>
      <c r="E41" s="28">
        <f t="shared" si="2"/>
        <v>2642.5699999999997</v>
      </c>
      <c r="F41" s="27">
        <v>12984.34</v>
      </c>
      <c r="G41" s="28">
        <f t="shared" si="3"/>
        <v>1421.5</v>
      </c>
      <c r="H41" s="27">
        <v>14405.84</v>
      </c>
      <c r="I41" s="28">
        <f t="shared" si="4"/>
        <v>373.42000000000007</v>
      </c>
      <c r="J41" s="27">
        <v>14779.26</v>
      </c>
      <c r="K41" s="28">
        <f t="shared" si="5"/>
        <v>0</v>
      </c>
      <c r="L41" s="27">
        <v>14779.26</v>
      </c>
      <c r="M41" s="28">
        <f t="shared" si="32"/>
        <v>880</v>
      </c>
      <c r="N41" s="27">
        <v>15659.26</v>
      </c>
      <c r="O41" s="28">
        <f t="shared" si="33"/>
        <v>1972.5399999999991</v>
      </c>
      <c r="P41" s="27">
        <v>17631.8</v>
      </c>
      <c r="Q41" s="28">
        <f t="shared" si="34"/>
        <v>-22.729999999999563</v>
      </c>
      <c r="R41" s="27">
        <v>17609.07</v>
      </c>
      <c r="S41" s="27">
        <v>17609.07</v>
      </c>
      <c r="T41" s="28">
        <f t="shared" si="9"/>
        <v>7267.2999999999993</v>
      </c>
      <c r="U41" s="29"/>
    </row>
    <row r="42" spans="1:21" s="30" customFormat="1" x14ac:dyDescent="0.25">
      <c r="A42" s="31">
        <v>10</v>
      </c>
      <c r="B42" s="31" t="s">
        <v>4</v>
      </c>
      <c r="C42" s="32" t="s">
        <v>35</v>
      </c>
      <c r="D42" s="33">
        <f>D43+D44+D45</f>
        <v>503403.23</v>
      </c>
      <c r="E42" s="33">
        <f t="shared" ref="E42:T42" si="35">E43+E44+E45</f>
        <v>9362.75</v>
      </c>
      <c r="F42" s="33">
        <f t="shared" si="35"/>
        <v>512765.98</v>
      </c>
      <c r="G42" s="33">
        <f t="shared" si="35"/>
        <v>166191.07000000007</v>
      </c>
      <c r="H42" s="33">
        <f t="shared" si="35"/>
        <v>678957.05</v>
      </c>
      <c r="I42" s="33">
        <f t="shared" si="35"/>
        <v>0</v>
      </c>
      <c r="J42" s="33">
        <f t="shared" si="35"/>
        <v>678957.05</v>
      </c>
      <c r="K42" s="33">
        <f t="shared" si="35"/>
        <v>0</v>
      </c>
      <c r="L42" s="33">
        <f t="shared" si="35"/>
        <v>678957.05</v>
      </c>
      <c r="M42" s="33">
        <f t="shared" si="35"/>
        <v>-14932.95000000007</v>
      </c>
      <c r="N42" s="33">
        <f t="shared" si="35"/>
        <v>664024.09999999986</v>
      </c>
      <c r="O42" s="33">
        <f t="shared" si="35"/>
        <v>13533.750000000036</v>
      </c>
      <c r="P42" s="33">
        <f t="shared" si="35"/>
        <v>677557.85</v>
      </c>
      <c r="Q42" s="33">
        <f t="shared" si="35"/>
        <v>5786.8299999999581</v>
      </c>
      <c r="R42" s="33">
        <f t="shared" si="35"/>
        <v>683344.67999999993</v>
      </c>
      <c r="S42" s="33">
        <f t="shared" si="35"/>
        <v>683344.67999999993</v>
      </c>
      <c r="T42" s="33">
        <f t="shared" si="35"/>
        <v>179941.44999999998</v>
      </c>
      <c r="U42" s="29"/>
    </row>
    <row r="43" spans="1:21" s="30" customFormat="1" x14ac:dyDescent="0.25">
      <c r="A43" s="25">
        <v>10</v>
      </c>
      <c r="B43" s="25">
        <v>3</v>
      </c>
      <c r="C43" s="26" t="s">
        <v>36</v>
      </c>
      <c r="D43" s="27">
        <v>327179.21999999997</v>
      </c>
      <c r="E43" s="28">
        <f t="shared" si="2"/>
        <v>772.19000000000233</v>
      </c>
      <c r="F43" s="27">
        <v>327951.40999999997</v>
      </c>
      <c r="G43" s="28">
        <f t="shared" si="3"/>
        <v>-533.88999999995576</v>
      </c>
      <c r="H43" s="27">
        <v>327417.52</v>
      </c>
      <c r="I43" s="28">
        <f t="shared" si="4"/>
        <v>0</v>
      </c>
      <c r="J43" s="27">
        <v>327417.52</v>
      </c>
      <c r="K43" s="28">
        <f t="shared" si="5"/>
        <v>0</v>
      </c>
      <c r="L43" s="27">
        <v>327417.52</v>
      </c>
      <c r="M43" s="28">
        <f t="shared" ref="M43:M45" si="36">N43-L43</f>
        <v>-17611.47000000003</v>
      </c>
      <c r="N43" s="27">
        <v>309806.05</v>
      </c>
      <c r="O43" s="28">
        <f t="shared" ref="O43:O45" si="37">P43-N43</f>
        <v>12005.850000000035</v>
      </c>
      <c r="P43" s="27">
        <v>321811.90000000002</v>
      </c>
      <c r="Q43" s="28">
        <f t="shared" ref="Q43:Q45" si="38">R43-P43</f>
        <v>22130.599999999977</v>
      </c>
      <c r="R43" s="27">
        <v>343942.5</v>
      </c>
      <c r="S43" s="27">
        <v>343942.5</v>
      </c>
      <c r="T43" s="28">
        <f t="shared" si="9"/>
        <v>16763.280000000028</v>
      </c>
      <c r="U43" s="29"/>
    </row>
    <row r="44" spans="1:21" s="30" customFormat="1" x14ac:dyDescent="0.25">
      <c r="A44" s="25">
        <v>10</v>
      </c>
      <c r="B44" s="25">
        <v>4</v>
      </c>
      <c r="C44" s="26" t="s">
        <v>37</v>
      </c>
      <c r="D44" s="27">
        <v>133452.57</v>
      </c>
      <c r="E44" s="28">
        <f t="shared" si="2"/>
        <v>8590.5599999999977</v>
      </c>
      <c r="F44" s="27">
        <v>142043.13</v>
      </c>
      <c r="G44" s="28">
        <f t="shared" si="3"/>
        <v>163220.96000000002</v>
      </c>
      <c r="H44" s="27">
        <v>305264.09000000003</v>
      </c>
      <c r="I44" s="28">
        <f t="shared" si="4"/>
        <v>0</v>
      </c>
      <c r="J44" s="27">
        <v>305264.09000000003</v>
      </c>
      <c r="K44" s="28">
        <f t="shared" si="5"/>
        <v>0</v>
      </c>
      <c r="L44" s="27">
        <v>305264.09000000003</v>
      </c>
      <c r="M44" s="28">
        <f t="shared" si="36"/>
        <v>2678.5199999999604</v>
      </c>
      <c r="N44" s="27">
        <v>307942.61</v>
      </c>
      <c r="O44" s="28">
        <f t="shared" si="37"/>
        <v>1018.3800000000047</v>
      </c>
      <c r="P44" s="27">
        <v>308960.99</v>
      </c>
      <c r="Q44" s="28">
        <f t="shared" si="38"/>
        <v>-16343.770000000019</v>
      </c>
      <c r="R44" s="27">
        <v>292617.21999999997</v>
      </c>
      <c r="S44" s="27">
        <v>292617.21999999997</v>
      </c>
      <c r="T44" s="28">
        <f t="shared" si="9"/>
        <v>159164.64999999997</v>
      </c>
      <c r="U44" s="29"/>
    </row>
    <row r="45" spans="1:21" s="30" customFormat="1" x14ac:dyDescent="0.25">
      <c r="A45" s="25">
        <v>10</v>
      </c>
      <c r="B45" s="25">
        <v>6</v>
      </c>
      <c r="C45" s="26" t="s">
        <v>38</v>
      </c>
      <c r="D45" s="27">
        <v>42771.44</v>
      </c>
      <c r="E45" s="28">
        <f t="shared" si="2"/>
        <v>0</v>
      </c>
      <c r="F45" s="27">
        <v>42771.44</v>
      </c>
      <c r="G45" s="28">
        <f t="shared" si="3"/>
        <v>3504</v>
      </c>
      <c r="H45" s="27">
        <v>46275.44</v>
      </c>
      <c r="I45" s="28">
        <f t="shared" si="4"/>
        <v>0</v>
      </c>
      <c r="J45" s="27">
        <v>46275.44</v>
      </c>
      <c r="K45" s="28">
        <f t="shared" si="5"/>
        <v>0</v>
      </c>
      <c r="L45" s="27">
        <v>46275.44</v>
      </c>
      <c r="M45" s="28">
        <f t="shared" si="36"/>
        <v>0</v>
      </c>
      <c r="N45" s="27">
        <v>46275.44</v>
      </c>
      <c r="O45" s="28">
        <f t="shared" si="37"/>
        <v>509.5199999999968</v>
      </c>
      <c r="P45" s="27">
        <v>46784.959999999999</v>
      </c>
      <c r="Q45" s="28">
        <f t="shared" si="38"/>
        <v>0</v>
      </c>
      <c r="R45" s="27">
        <v>46784.959999999999</v>
      </c>
      <c r="S45" s="27">
        <v>46784.959999999999</v>
      </c>
      <c r="T45" s="28">
        <f t="shared" si="9"/>
        <v>4013.5199999999968</v>
      </c>
      <c r="U45" s="29"/>
    </row>
    <row r="46" spans="1:21" s="30" customFormat="1" x14ac:dyDescent="0.25">
      <c r="A46" s="31">
        <v>11</v>
      </c>
      <c r="B46" s="31" t="s">
        <v>4</v>
      </c>
      <c r="C46" s="32" t="s">
        <v>39</v>
      </c>
      <c r="D46" s="33">
        <f>D47+D48+D49+D50</f>
        <v>28813.05</v>
      </c>
      <c r="E46" s="33">
        <f t="shared" ref="E46:T46" si="39">E47+E48+E49+E50</f>
        <v>299.0799999999997</v>
      </c>
      <c r="F46" s="33">
        <f t="shared" si="39"/>
        <v>29112.13</v>
      </c>
      <c r="G46" s="33">
        <f t="shared" si="39"/>
        <v>20028.489999999998</v>
      </c>
      <c r="H46" s="33">
        <f t="shared" si="39"/>
        <v>49140.619999999995</v>
      </c>
      <c r="I46" s="33">
        <f t="shared" si="39"/>
        <v>6206.64</v>
      </c>
      <c r="J46" s="33">
        <f t="shared" si="39"/>
        <v>55347.26</v>
      </c>
      <c r="K46" s="33">
        <f t="shared" si="39"/>
        <v>0</v>
      </c>
      <c r="L46" s="33">
        <f t="shared" si="39"/>
        <v>55347.26</v>
      </c>
      <c r="M46" s="33">
        <f t="shared" si="39"/>
        <v>185.14999999999964</v>
      </c>
      <c r="N46" s="33">
        <f t="shared" si="39"/>
        <v>55532.41</v>
      </c>
      <c r="O46" s="33">
        <f t="shared" si="39"/>
        <v>1249.2200000000009</v>
      </c>
      <c r="P46" s="33">
        <f t="shared" si="39"/>
        <v>56781.630000000005</v>
      </c>
      <c r="Q46" s="33">
        <f t="shared" si="39"/>
        <v>-1990.4099999999999</v>
      </c>
      <c r="R46" s="33">
        <f t="shared" si="39"/>
        <v>54791.22</v>
      </c>
      <c r="S46" s="33">
        <f t="shared" si="39"/>
        <v>54791.22</v>
      </c>
      <c r="T46" s="33">
        <f>T47+T48+T49+T50</f>
        <v>25978.17</v>
      </c>
      <c r="U46" s="29"/>
    </row>
    <row r="47" spans="1:21" s="34" customFormat="1" x14ac:dyDescent="0.2">
      <c r="A47" s="25">
        <v>11</v>
      </c>
      <c r="B47" s="25">
        <v>1</v>
      </c>
      <c r="C47" s="26" t="s">
        <v>40</v>
      </c>
      <c r="D47" s="27">
        <v>14267.01</v>
      </c>
      <c r="E47" s="28">
        <f t="shared" ref="E47:E52" si="40">F47-D47</f>
        <v>58.25</v>
      </c>
      <c r="F47" s="27">
        <v>14325.26</v>
      </c>
      <c r="G47" s="28">
        <f t="shared" ref="G47:G52" si="41">H47-F47</f>
        <v>1201.7999999999993</v>
      </c>
      <c r="H47" s="27">
        <v>15527.06</v>
      </c>
      <c r="I47" s="28">
        <f t="shared" ref="I47:I52" si="42">J47-H47</f>
        <v>766.39999999999964</v>
      </c>
      <c r="J47" s="27">
        <v>16293.46</v>
      </c>
      <c r="K47" s="28">
        <f t="shared" ref="K47:K50" si="43">L47-J47</f>
        <v>0</v>
      </c>
      <c r="L47" s="27">
        <v>16293.46</v>
      </c>
      <c r="M47" s="28">
        <f t="shared" ref="M47:M50" si="44">N47-L47</f>
        <v>0</v>
      </c>
      <c r="N47" s="27">
        <v>16293.46</v>
      </c>
      <c r="O47" s="28">
        <f t="shared" ref="O47:O50" si="45">P47-N47</f>
        <v>31.220000000001164</v>
      </c>
      <c r="P47" s="27">
        <v>16324.68</v>
      </c>
      <c r="Q47" s="28">
        <f>R47-P47</f>
        <v>-905.79000000000087</v>
      </c>
      <c r="R47" s="27">
        <v>15418.89</v>
      </c>
      <c r="S47" s="27">
        <v>15418.89</v>
      </c>
      <c r="T47" s="28">
        <f>E47+G47+I47+K47+M47+O47+Q47</f>
        <v>1151.8799999999992</v>
      </c>
      <c r="U47" s="29"/>
    </row>
    <row r="48" spans="1:21" s="30" customFormat="1" x14ac:dyDescent="0.25">
      <c r="A48" s="25">
        <v>11</v>
      </c>
      <c r="B48" s="25">
        <v>2</v>
      </c>
      <c r="C48" s="26" t="s">
        <v>41</v>
      </c>
      <c r="D48" s="27">
        <v>12783.15</v>
      </c>
      <c r="E48" s="28">
        <f t="shared" si="40"/>
        <v>240.81999999999971</v>
      </c>
      <c r="F48" s="27">
        <v>13023.97</v>
      </c>
      <c r="G48" s="28">
        <f t="shared" si="41"/>
        <v>11918.42</v>
      </c>
      <c r="H48" s="27">
        <v>24942.39</v>
      </c>
      <c r="I48" s="28">
        <f t="shared" si="42"/>
        <v>-1282.7799999999988</v>
      </c>
      <c r="J48" s="27">
        <v>23659.61</v>
      </c>
      <c r="K48" s="28">
        <f t="shared" si="43"/>
        <v>0</v>
      </c>
      <c r="L48" s="27">
        <v>23659.61</v>
      </c>
      <c r="M48" s="28">
        <f t="shared" si="44"/>
        <v>0</v>
      </c>
      <c r="N48" s="27">
        <v>23659.61</v>
      </c>
      <c r="O48" s="28">
        <f t="shared" si="45"/>
        <v>-36.630000000001019</v>
      </c>
      <c r="P48" s="27">
        <v>23622.98</v>
      </c>
      <c r="Q48" s="28">
        <f t="shared" ref="Q47:Q50" si="46">R48-P48</f>
        <v>-853.11999999999898</v>
      </c>
      <c r="R48" s="27">
        <v>22769.86</v>
      </c>
      <c r="S48" s="27">
        <v>22769.86</v>
      </c>
      <c r="T48" s="28">
        <f t="shared" si="9"/>
        <v>9986.7100000000009</v>
      </c>
      <c r="U48" s="29"/>
    </row>
    <row r="49" spans="1:21" s="30" customFormat="1" x14ac:dyDescent="0.25">
      <c r="A49" s="25">
        <v>11</v>
      </c>
      <c r="B49" s="25">
        <v>3</v>
      </c>
      <c r="C49" s="26" t="s">
        <v>65</v>
      </c>
      <c r="D49" s="27">
        <v>0</v>
      </c>
      <c r="E49" s="28">
        <f t="shared" si="40"/>
        <v>0</v>
      </c>
      <c r="F49" s="27">
        <v>0</v>
      </c>
      <c r="G49" s="28">
        <f t="shared" si="41"/>
        <v>6786.81</v>
      </c>
      <c r="H49" s="27">
        <v>6786.81</v>
      </c>
      <c r="I49" s="28">
        <f t="shared" si="42"/>
        <v>6723.0199999999995</v>
      </c>
      <c r="J49" s="27">
        <v>13509.83</v>
      </c>
      <c r="K49" s="28">
        <f t="shared" si="43"/>
        <v>0</v>
      </c>
      <c r="L49" s="27">
        <v>13509.83</v>
      </c>
      <c r="M49" s="28">
        <f t="shared" si="44"/>
        <v>185.14999999999964</v>
      </c>
      <c r="N49" s="27">
        <v>13694.98</v>
      </c>
      <c r="O49" s="28">
        <f t="shared" si="45"/>
        <v>1229.0300000000007</v>
      </c>
      <c r="P49" s="27">
        <v>14924.01</v>
      </c>
      <c r="Q49" s="28">
        <f t="shared" si="46"/>
        <v>-231.5</v>
      </c>
      <c r="R49" s="27">
        <v>14692.51</v>
      </c>
      <c r="S49" s="27">
        <v>14692.51</v>
      </c>
      <c r="T49" s="28">
        <f t="shared" si="9"/>
        <v>14692.51</v>
      </c>
      <c r="U49" s="29"/>
    </row>
    <row r="50" spans="1:21" s="30" customFormat="1" ht="30" x14ac:dyDescent="0.25">
      <c r="A50" s="25">
        <v>11</v>
      </c>
      <c r="B50" s="25">
        <v>5</v>
      </c>
      <c r="C50" s="26" t="s">
        <v>42</v>
      </c>
      <c r="D50" s="27">
        <v>1762.89</v>
      </c>
      <c r="E50" s="28">
        <f t="shared" si="40"/>
        <v>9.9999999999909051E-3</v>
      </c>
      <c r="F50" s="27">
        <v>1762.9</v>
      </c>
      <c r="G50" s="28">
        <f t="shared" si="41"/>
        <v>121.45999999999981</v>
      </c>
      <c r="H50" s="27">
        <v>1884.36</v>
      </c>
      <c r="I50" s="28">
        <f t="shared" si="42"/>
        <v>0</v>
      </c>
      <c r="J50" s="27">
        <v>1884.36</v>
      </c>
      <c r="K50" s="28">
        <f t="shared" si="43"/>
        <v>0</v>
      </c>
      <c r="L50" s="27">
        <v>1884.36</v>
      </c>
      <c r="M50" s="28">
        <f t="shared" si="44"/>
        <v>0</v>
      </c>
      <c r="N50" s="27">
        <v>1884.36</v>
      </c>
      <c r="O50" s="28">
        <f t="shared" si="45"/>
        <v>25.600000000000136</v>
      </c>
      <c r="P50" s="27">
        <v>1909.96</v>
      </c>
      <c r="Q50" s="28">
        <f t="shared" si="46"/>
        <v>0</v>
      </c>
      <c r="R50" s="27">
        <v>1909.96</v>
      </c>
      <c r="S50" s="27">
        <v>1909.96</v>
      </c>
      <c r="T50" s="28">
        <f t="shared" si="9"/>
        <v>147.06999999999994</v>
      </c>
      <c r="U50" s="29"/>
    </row>
    <row r="51" spans="1:21" s="30" customFormat="1" ht="28.5" x14ac:dyDescent="0.25">
      <c r="A51" s="31">
        <v>13</v>
      </c>
      <c r="B51" s="31" t="s">
        <v>4</v>
      </c>
      <c r="C51" s="32" t="s">
        <v>43</v>
      </c>
      <c r="D51" s="33">
        <f t="shared" ref="D51:T51" si="47">D52</f>
        <v>100</v>
      </c>
      <c r="E51" s="33">
        <f t="shared" si="47"/>
        <v>0</v>
      </c>
      <c r="F51" s="33">
        <f t="shared" si="47"/>
        <v>100</v>
      </c>
      <c r="G51" s="33">
        <f t="shared" si="47"/>
        <v>0</v>
      </c>
      <c r="H51" s="33">
        <f t="shared" si="47"/>
        <v>100</v>
      </c>
      <c r="I51" s="33">
        <f t="shared" si="47"/>
        <v>0</v>
      </c>
      <c r="J51" s="33">
        <f t="shared" si="47"/>
        <v>100</v>
      </c>
      <c r="K51" s="33">
        <f t="shared" si="47"/>
        <v>0</v>
      </c>
      <c r="L51" s="33">
        <f t="shared" si="47"/>
        <v>100</v>
      </c>
      <c r="M51" s="33">
        <f t="shared" si="47"/>
        <v>0</v>
      </c>
      <c r="N51" s="33">
        <f t="shared" si="47"/>
        <v>100</v>
      </c>
      <c r="O51" s="33">
        <f t="shared" si="47"/>
        <v>0</v>
      </c>
      <c r="P51" s="33">
        <f t="shared" si="47"/>
        <v>100</v>
      </c>
      <c r="Q51" s="33">
        <f t="shared" si="47"/>
        <v>0</v>
      </c>
      <c r="R51" s="33">
        <f t="shared" si="47"/>
        <v>100</v>
      </c>
      <c r="S51" s="33">
        <f t="shared" si="47"/>
        <v>100</v>
      </c>
      <c r="T51" s="33">
        <f t="shared" si="47"/>
        <v>0</v>
      </c>
      <c r="U51" s="29"/>
    </row>
    <row r="52" spans="1:21" s="34" customFormat="1" ht="30" x14ac:dyDescent="0.2">
      <c r="A52" s="25">
        <v>13</v>
      </c>
      <c r="B52" s="25">
        <v>1</v>
      </c>
      <c r="C52" s="26" t="s">
        <v>44</v>
      </c>
      <c r="D52" s="27">
        <v>100</v>
      </c>
      <c r="E52" s="28">
        <f t="shared" si="40"/>
        <v>0</v>
      </c>
      <c r="F52" s="27">
        <v>100</v>
      </c>
      <c r="G52" s="28">
        <f t="shared" si="41"/>
        <v>0</v>
      </c>
      <c r="H52" s="27">
        <v>100</v>
      </c>
      <c r="I52" s="28">
        <f t="shared" si="42"/>
        <v>0</v>
      </c>
      <c r="J52" s="27">
        <v>100</v>
      </c>
      <c r="K52" s="28">
        <f>L52-J52</f>
        <v>0</v>
      </c>
      <c r="L52" s="27">
        <v>100</v>
      </c>
      <c r="M52" s="28">
        <f>N52-L52</f>
        <v>0</v>
      </c>
      <c r="N52" s="27">
        <v>100</v>
      </c>
      <c r="O52" s="28">
        <f>P52-N52</f>
        <v>0</v>
      </c>
      <c r="P52" s="27">
        <v>100</v>
      </c>
      <c r="Q52" s="28">
        <f>R52-P52</f>
        <v>0</v>
      </c>
      <c r="R52" s="27">
        <v>100</v>
      </c>
      <c r="S52" s="27">
        <v>100</v>
      </c>
      <c r="T52" s="28">
        <f t="shared" si="9"/>
        <v>0</v>
      </c>
      <c r="U52" s="29"/>
    </row>
    <row r="53" spans="1:21" s="30" customFormat="1" x14ac:dyDescent="0.25">
      <c r="A53" s="35"/>
      <c r="B53" s="35"/>
      <c r="C53" s="36" t="s">
        <v>45</v>
      </c>
      <c r="D53" s="33">
        <f>D7+D16+D18+D22+D27+D32+D39+D42+D46+D51</f>
        <v>3327721.4</v>
      </c>
      <c r="E53" s="33">
        <f>E7+E16+E18+E22+E27+E32+E39+E42+E46+E51</f>
        <v>90313.499999999927</v>
      </c>
      <c r="F53" s="33">
        <f>F7+F16+F18+F22+F27+F32+F39+F42+F46+F51</f>
        <v>3418034.8999999994</v>
      </c>
      <c r="G53" s="33">
        <f>G7+G16+G18+G22+G27+G32+G39+G42+G46+G51</f>
        <v>426316.72000000009</v>
      </c>
      <c r="H53" s="33">
        <f>H7+H16+H18+H22+H27+H32+H39+H42+H46+H51</f>
        <v>3844351.62</v>
      </c>
      <c r="I53" s="33">
        <f>I7+I16+I18+I22+I27+I32+I39+I42+I46+I51</f>
        <v>31003.050000000068</v>
      </c>
      <c r="J53" s="33">
        <f>J7+J16+J18+J22+J27+J32+J39+J42+J46+J51</f>
        <v>3875354.67</v>
      </c>
      <c r="K53" s="33">
        <f>K7+K16+K18+K22+K27+K32+K39+K42+K46+K51</f>
        <v>0</v>
      </c>
      <c r="L53" s="33">
        <f>L7+L16+L18+L22+L27+L32+L39+L42+L46+L51</f>
        <v>3875354.67</v>
      </c>
      <c r="M53" s="33">
        <f>M7+M16+M18+M22+M27+M32+M39+M42+M46+M51</f>
        <v>108406.82999999996</v>
      </c>
      <c r="N53" s="33">
        <f>N7+N16+N18+N22+N27+N32+N39+N42+N46+N51</f>
        <v>3983761.5</v>
      </c>
      <c r="O53" s="33">
        <f>O7+O16+O18+O22+O27+O32+O39+O42+O46+O51</f>
        <v>55425.239999999954</v>
      </c>
      <c r="P53" s="33">
        <f>P7+P16+P18+P22+P27+P32+P39+P42+P46+P51</f>
        <v>4039186.7399999998</v>
      </c>
      <c r="Q53" s="33">
        <f>Q7+Q16+Q18+Q22+Q27+Q32+Q39+Q42+Q46+Q51</f>
        <v>14934.040000000121</v>
      </c>
      <c r="R53" s="33">
        <f>R7+R16+R18+R22+R27+R32+R39+R42+R46+R51</f>
        <v>4054120.78</v>
      </c>
      <c r="S53" s="33">
        <f>S7+S16+S18+S22+S27+S32+S39+S42+S46+S51</f>
        <v>4054120.78</v>
      </c>
      <c r="T53" s="33">
        <f>T7+T16+T18+T22+T27+T32+T39+T42+T46+T51</f>
        <v>726399.38000000012</v>
      </c>
      <c r="U53" s="29"/>
    </row>
    <row r="54" spans="1:21" s="2" customFormat="1" x14ac:dyDescent="0.25">
      <c r="A54" s="18"/>
      <c r="B54" s="18"/>
      <c r="C54" s="19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</row>
    <row r="55" spans="1:21" x14ac:dyDescent="0.25">
      <c r="A55" s="18"/>
      <c r="B55" s="18"/>
      <c r="C55" s="21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</row>
    <row r="56" spans="1:21" x14ac:dyDescent="0.25">
      <c r="A56" s="18"/>
      <c r="B56" s="18"/>
      <c r="C56" s="21"/>
      <c r="D56" s="23"/>
      <c r="E56" s="23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18"/>
      <c r="T56" s="18"/>
    </row>
    <row r="57" spans="1:21" x14ac:dyDescent="0.25">
      <c r="C57" s="6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21" x14ac:dyDescent="0.25">
      <c r="C58" s="6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T58" s="16"/>
    </row>
    <row r="59" spans="1:21" x14ac:dyDescent="0.25">
      <c r="C59" s="6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</sheetData>
  <sheetProtection autoFilter="0"/>
  <autoFilter ref="A6:T55"/>
  <mergeCells count="16">
    <mergeCell ref="C1:L1"/>
    <mergeCell ref="C2:L2"/>
    <mergeCell ref="E5:F5"/>
    <mergeCell ref="G5:H5"/>
    <mergeCell ref="I5:J5"/>
    <mergeCell ref="K5:L5"/>
    <mergeCell ref="T4:T6"/>
    <mergeCell ref="A4:A6"/>
    <mergeCell ref="B4:B6"/>
    <mergeCell ref="C4:C6"/>
    <mergeCell ref="D4:D6"/>
    <mergeCell ref="S4:S6"/>
    <mergeCell ref="M5:N5"/>
    <mergeCell ref="O5:P5"/>
    <mergeCell ref="Q5:R5"/>
    <mergeCell ref="E4:R4"/>
  </mergeCells>
  <pageMargins left="0.39370078740157483" right="0.39370078740157483" top="0.98425196850393704" bottom="0.59055118110236227" header="0" footer="0"/>
  <pageSetup paperSize="9" scale="41" fitToHeight="0" orientation="landscape" r:id="rId1"/>
  <headerFooter alignWithMargins="0">
    <oddHeader>&amp;R&amp;14&amp;P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finkrna</cp:lastModifiedBy>
  <cp:lastPrinted>2025-02-04T14:31:30Z</cp:lastPrinted>
  <dcterms:created xsi:type="dcterms:W3CDTF">2021-04-19T12:22:46Z</dcterms:created>
  <dcterms:modified xsi:type="dcterms:W3CDTF">2025-02-04T14:31:33Z</dcterms:modified>
</cp:coreProperties>
</file>