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очта\"/>
    </mc:Choice>
  </mc:AlternateContent>
  <xr:revisionPtr revIDLastSave="0" documentId="8_{7178BB0E-5C89-4EAC-9D61-D56C9A72E544}" xr6:coauthVersionLast="45" xr6:coauthVersionMax="45" xr10:uidLastSave="{00000000-0000-0000-0000-000000000000}"/>
  <bookViews>
    <workbookView xWindow="-120" yWindow="-120" windowWidth="29040" windowHeight="15840" xr2:uid="{00700EDF-4CB4-4546-A882-470A8A6914E0}"/>
  </bookViews>
  <sheets>
    <sheet name="2025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04" i="1" l="1"/>
  <c r="N204" i="1"/>
  <c r="M204" i="1"/>
  <c r="L204" i="1"/>
  <c r="K204" i="1"/>
  <c r="J204" i="1"/>
  <c r="I204" i="1"/>
  <c r="H204" i="1"/>
  <c r="G204" i="1"/>
  <c r="F204" i="1"/>
  <c r="E204" i="1"/>
  <c r="D204" i="1"/>
  <c r="C204" i="1"/>
  <c r="C201" i="1"/>
  <c r="C181" i="1"/>
  <c r="C180" i="1"/>
  <c r="C179" i="1"/>
  <c r="C178" i="1"/>
  <c r="C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C175" i="1"/>
  <c r="C174" i="1"/>
  <c r="C173" i="1"/>
  <c r="C172" i="1"/>
  <c r="C171" i="1"/>
  <c r="C170" i="1" s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69" i="1"/>
  <c r="C168" i="1"/>
  <c r="C167" i="1"/>
  <c r="C166" i="1"/>
  <c r="C165" i="1"/>
  <c r="C164" i="1"/>
  <c r="C163" i="1"/>
  <c r="C162" i="1" s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1" i="1"/>
  <c r="C160" i="1"/>
  <c r="C159" i="1"/>
  <c r="C158" i="1"/>
  <c r="C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C155" i="1"/>
  <c r="C154" i="1"/>
  <c r="C153" i="1"/>
  <c r="C152" i="1"/>
  <c r="C151" i="1"/>
  <c r="C149" i="1" s="1"/>
  <c r="C150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8" i="1"/>
  <c r="C147" i="1"/>
  <c r="C146" i="1"/>
  <c r="C145" i="1"/>
  <c r="C144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C142" i="1"/>
  <c r="C141" i="1"/>
  <c r="C140" i="1"/>
  <c r="C139" i="1"/>
  <c r="C137" i="1" s="1"/>
  <c r="C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6" i="1"/>
  <c r="C135" i="1"/>
  <c r="C134" i="1"/>
  <c r="C133" i="1"/>
  <c r="C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C130" i="1"/>
  <c r="C129" i="1"/>
  <c r="C128" i="1"/>
  <c r="C127" i="1"/>
  <c r="C126" i="1"/>
  <c r="C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C123" i="1"/>
  <c r="C122" i="1"/>
  <c r="C121" i="1"/>
  <c r="C120" i="1"/>
  <c r="C119" i="1"/>
  <c r="C118" i="1" s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7" i="1"/>
  <c r="C116" i="1"/>
  <c r="C115" i="1"/>
  <c r="C114" i="1"/>
  <c r="C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C111" i="1"/>
  <c r="C110" i="1"/>
  <c r="C109" i="1"/>
  <c r="C108" i="1"/>
  <c r="C107" i="1"/>
  <c r="C106" i="1" s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5" i="1"/>
  <c r="C104" i="1"/>
  <c r="C103" i="1"/>
  <c r="C102" i="1"/>
  <c r="C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C99" i="1"/>
  <c r="C98" i="1"/>
  <c r="C97" i="1"/>
  <c r="C96" i="1"/>
  <c r="C95" i="1"/>
  <c r="C94" i="1" s="1"/>
  <c r="O94" i="1"/>
  <c r="N94" i="1"/>
  <c r="M94" i="1"/>
  <c r="L94" i="1"/>
  <c r="K94" i="1"/>
  <c r="J94" i="1"/>
  <c r="I94" i="1"/>
  <c r="H94" i="1"/>
  <c r="G94" i="1"/>
  <c r="F94" i="1"/>
  <c r="E94" i="1"/>
  <c r="D94" i="1"/>
  <c r="C93" i="1"/>
  <c r="C92" i="1"/>
  <c r="C91" i="1"/>
  <c r="C89" i="1" s="1"/>
  <c r="C90" i="1"/>
  <c r="O89" i="1"/>
  <c r="N89" i="1"/>
  <c r="M89" i="1"/>
  <c r="L89" i="1"/>
  <c r="K89" i="1"/>
  <c r="J89" i="1"/>
  <c r="I89" i="1"/>
  <c r="H89" i="1"/>
  <c r="G89" i="1"/>
  <c r="F89" i="1"/>
  <c r="E89" i="1"/>
  <c r="D89" i="1"/>
  <c r="C88" i="1"/>
  <c r="C87" i="1" s="1"/>
  <c r="O87" i="1"/>
  <c r="N87" i="1"/>
  <c r="M87" i="1"/>
  <c r="L87" i="1"/>
  <c r="K87" i="1"/>
  <c r="J87" i="1"/>
  <c r="I87" i="1"/>
  <c r="H87" i="1"/>
  <c r="G87" i="1"/>
  <c r="F87" i="1"/>
  <c r="E87" i="1"/>
  <c r="D87" i="1"/>
  <c r="C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C84" i="1"/>
  <c r="C83" i="1"/>
  <c r="C81" i="1" s="1"/>
  <c r="O81" i="1"/>
  <c r="N81" i="1"/>
  <c r="M81" i="1"/>
  <c r="L81" i="1"/>
  <c r="K81" i="1"/>
  <c r="J81" i="1"/>
  <c r="I81" i="1"/>
  <c r="H81" i="1"/>
  <c r="G81" i="1"/>
  <c r="F81" i="1"/>
  <c r="E81" i="1"/>
  <c r="D81" i="1"/>
  <c r="C80" i="1"/>
  <c r="C79" i="1"/>
  <c r="C78" i="1"/>
  <c r="C77" i="1" s="1"/>
  <c r="O77" i="1"/>
  <c r="N77" i="1"/>
  <c r="M77" i="1"/>
  <c r="L77" i="1"/>
  <c r="K77" i="1"/>
  <c r="J77" i="1"/>
  <c r="I77" i="1"/>
  <c r="H77" i="1"/>
  <c r="G77" i="1"/>
  <c r="F77" i="1"/>
  <c r="E77" i="1"/>
  <c r="D77" i="1"/>
  <c r="C76" i="1"/>
  <c r="C75" i="1"/>
  <c r="C74" i="1"/>
  <c r="C72" i="1" s="1"/>
  <c r="C73" i="1"/>
  <c r="O72" i="1"/>
  <c r="N72" i="1"/>
  <c r="M72" i="1"/>
  <c r="L72" i="1"/>
  <c r="K72" i="1"/>
  <c r="J72" i="1"/>
  <c r="I72" i="1"/>
  <c r="H72" i="1"/>
  <c r="G72" i="1"/>
  <c r="F72" i="1"/>
  <c r="E72" i="1"/>
  <c r="D72" i="1"/>
  <c r="C71" i="1"/>
  <c r="C70" i="1"/>
  <c r="C69" i="1"/>
  <c r="C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C66" i="1"/>
  <c r="C65" i="1" s="1"/>
  <c r="O65" i="1"/>
  <c r="N65" i="1"/>
  <c r="M65" i="1"/>
  <c r="L65" i="1"/>
  <c r="K65" i="1"/>
  <c r="J65" i="1"/>
  <c r="I65" i="1"/>
  <c r="H65" i="1"/>
  <c r="G65" i="1"/>
  <c r="F65" i="1"/>
  <c r="E65" i="1"/>
  <c r="D65" i="1"/>
  <c r="C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C62" i="1"/>
  <c r="C61" i="1"/>
  <c r="C60" i="1"/>
  <c r="C59" i="1"/>
  <c r="C58" i="1"/>
  <c r="C57" i="1"/>
  <c r="C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C54" i="1"/>
  <c r="C53" i="1" s="1"/>
  <c r="O53" i="1"/>
  <c r="O197" i="1" s="1"/>
  <c r="O205" i="1" s="1"/>
  <c r="N53" i="1"/>
  <c r="N197" i="1" s="1"/>
  <c r="N205" i="1" s="1"/>
  <c r="M53" i="1"/>
  <c r="M197" i="1" s="1"/>
  <c r="M205" i="1" s="1"/>
  <c r="L53" i="1"/>
  <c r="L197" i="1" s="1"/>
  <c r="L205" i="1" s="1"/>
  <c r="K53" i="1"/>
  <c r="K197" i="1" s="1"/>
  <c r="K205" i="1" s="1"/>
  <c r="J53" i="1"/>
  <c r="J197" i="1" s="1"/>
  <c r="J205" i="1" s="1"/>
  <c r="I53" i="1"/>
  <c r="I197" i="1" s="1"/>
  <c r="I205" i="1" s="1"/>
  <c r="H53" i="1"/>
  <c r="H197" i="1" s="1"/>
  <c r="H205" i="1" s="1"/>
  <c r="G53" i="1"/>
  <c r="G197" i="1" s="1"/>
  <c r="G205" i="1" s="1"/>
  <c r="F53" i="1"/>
  <c r="F197" i="1" s="1"/>
  <c r="F205" i="1" s="1"/>
  <c r="E53" i="1"/>
  <c r="E197" i="1" s="1"/>
  <c r="E205" i="1" s="1"/>
  <c r="D53" i="1"/>
  <c r="D197" i="1" s="1"/>
  <c r="D205" i="1" s="1"/>
  <c r="O49" i="1"/>
  <c r="N49" i="1"/>
  <c r="C46" i="1"/>
  <c r="O45" i="1"/>
  <c r="N45" i="1"/>
  <c r="M45" i="1"/>
  <c r="L45" i="1" s="1"/>
  <c r="O43" i="1"/>
  <c r="O50" i="1" s="1"/>
  <c r="N43" i="1"/>
  <c r="N50" i="1" s="1"/>
  <c r="M43" i="1"/>
  <c r="L43" i="1"/>
  <c r="K43" i="1"/>
  <c r="J43" i="1"/>
  <c r="I43" i="1"/>
  <c r="H43" i="1"/>
  <c r="G43" i="1"/>
  <c r="F43" i="1"/>
  <c r="E43" i="1"/>
  <c r="D43" i="1"/>
  <c r="C42" i="1"/>
  <c r="C41" i="1"/>
  <c r="C43" i="1" s="1"/>
  <c r="D37" i="1"/>
  <c r="D21" i="1"/>
  <c r="D17" i="1"/>
  <c r="C197" i="1" l="1"/>
  <c r="C205" i="1" s="1"/>
  <c r="L50" i="1"/>
  <c r="L49" i="1"/>
  <c r="K45" i="1"/>
  <c r="M49" i="1"/>
  <c r="M50" i="1" s="1"/>
  <c r="J45" i="1" l="1"/>
  <c r="K49" i="1"/>
  <c r="K50" i="1" s="1"/>
  <c r="I45" i="1" l="1"/>
  <c r="J49" i="1"/>
  <c r="J50" i="1" s="1"/>
  <c r="H45" i="1" l="1"/>
  <c r="I49" i="1"/>
  <c r="I50" i="1" s="1"/>
  <c r="H49" i="1" l="1"/>
  <c r="H50" i="1" s="1"/>
  <c r="G45" i="1"/>
  <c r="F45" i="1" l="1"/>
  <c r="G49" i="1"/>
  <c r="G50" i="1" s="1"/>
  <c r="E45" i="1" l="1"/>
  <c r="F49" i="1"/>
  <c r="F50" i="1" s="1"/>
  <c r="D45" i="1" l="1"/>
  <c r="E49" i="1"/>
  <c r="E50" i="1" s="1"/>
  <c r="D49" i="1" l="1"/>
  <c r="D50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C45" i="1"/>
  <c r="C49" i="1" s="1"/>
  <c r="C50" i="1" s="1"/>
</calcChain>
</file>

<file path=xl/sharedStrings.xml><?xml version="1.0" encoding="utf-8"?>
<sst xmlns="http://schemas.openxmlformats.org/spreadsheetml/2006/main" count="212" uniqueCount="110">
  <si>
    <t>УТВЕРЖДАЮ</t>
  </si>
  <si>
    <t xml:space="preserve">Начальник финансового управления администрации </t>
  </si>
  <si>
    <t>Изобильненского муниципального округа Ставропольского края</t>
  </si>
  <si>
    <t>________________________   Л.И.Доброжанова</t>
  </si>
  <si>
    <t>"   17   "     января     2025 г.</t>
  </si>
  <si>
    <t>Кассовый план исполнения бюджета в 2025 году</t>
  </si>
  <si>
    <r>
      <t xml:space="preserve">Бюджет Изобильненского </t>
    </r>
    <r>
      <rPr>
        <b/>
        <sz val="16"/>
        <rFont val="Times New Roman"/>
        <family val="1"/>
        <charset val="204"/>
      </rPr>
      <t>муниципального</t>
    </r>
    <r>
      <rPr>
        <b/>
        <sz val="18"/>
        <rFont val="Times New Roman"/>
        <family val="1"/>
        <charset val="204"/>
      </rPr>
      <t xml:space="preserve"> округа Ставропольского края</t>
    </r>
  </si>
  <si>
    <t>(рублей)</t>
  </si>
  <si>
    <t>Наименование главного распорядителя бюджетных средств, типов средств</t>
  </si>
  <si>
    <t>Сумма, всего</t>
  </si>
  <si>
    <t>в том числе: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</si>
  <si>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</si>
  <si>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</si>
  <si>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</si>
  <si>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</si>
  <si>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</si>
  <si>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</si>
  <si>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</si>
  <si>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</si>
  <si>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</si>
  <si>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</si>
  <si>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</si>
  <si>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</si>
  <si>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Изменение остатков средств на счетах по учету средств бюджета/Остатки средств на начало периода</t>
  </si>
  <si>
    <t>в том числе</t>
  </si>
  <si>
    <t/>
  </si>
  <si>
    <t>целевые, итого</t>
  </si>
  <si>
    <t>средства резервного фонда Ставропольского края</t>
  </si>
  <si>
    <t>лизинговые платежи</t>
  </si>
  <si>
    <t>средства территориального фонда ОМС</t>
  </si>
  <si>
    <t>остатки средств федерального бюджета</t>
  </si>
  <si>
    <t>из них:</t>
  </si>
  <si>
    <t>Дума Ставропольского края</t>
  </si>
  <si>
    <t>комитет Ставропольского края по делам национальностей и казачества</t>
  </si>
  <si>
    <t>министерство природных ресурсов и охраны окружающей среды Ставропольского края</t>
  </si>
  <si>
    <t>министерство энергетики, промышленности и связи Ставропольского края</t>
  </si>
  <si>
    <t>министерство физической культуры и спорта Ставропольского края</t>
  </si>
  <si>
    <t>министерство здравоохранения Ставропольского края</t>
  </si>
  <si>
    <t>министерство культуры Ставропольского края</t>
  </si>
  <si>
    <t>министерство образования и молодежной политики Ставропольского края</t>
  </si>
  <si>
    <t>министерство сельского хозяйства Ставропольского края</t>
  </si>
  <si>
    <t>министерство финансов Ставропольского края</t>
  </si>
  <si>
    <t>министерство строительства и архитектуры Ставропольского края</t>
  </si>
  <si>
    <t>министерство труда и социальной защиты населения Ставропольского края</t>
  </si>
  <si>
    <t>министерство экономического развития Ставропольского края</t>
  </si>
  <si>
    <t>нецелевые, итого</t>
  </si>
  <si>
    <t>Раздел 1. Прогноз кассовых поступлений в бюджет Изобильненского муниципального округа Ставропольского края</t>
  </si>
  <si>
    <t>1.1. Прогноз кассовых поступлений по доходам в бюджет Изобильненского муниципального округа Ставропольского края</t>
  </si>
  <si>
    <t>налоговые и неналоговые доходы</t>
  </si>
  <si>
    <t>безвозмездные поступления</t>
  </si>
  <si>
    <t>Итого по  подразделу 1.1</t>
  </si>
  <si>
    <t>1.2 Прогноз кассовых поступлений по источникам финансирования дефицита бюджета Изобильненского муниципального округа Ставропольского края</t>
  </si>
  <si>
    <t xml:space="preserve">601.01.02.00.00.04.0000.710  получение кредитов от кредитных организаций бюджетами городских округов в валюте Российской Федерации                            </t>
  </si>
  <si>
    <t>701.01.03.01.00.14.0000.710 получение кредитов от других бюджетов бюджетной системы Российской Федерации бюджетами муниципальнох округов в валюте Российской Федерации</t>
  </si>
  <si>
    <t>105.01.06.05.01.02.0000.640                                       возврат бюджетных кредитов, ранее предоставленных юридическим лицам</t>
  </si>
  <si>
    <t>105.01.06.05.02.02.0000.640                                 возврат бюджетных кредитов, предоставленных муниципальным образованиям</t>
  </si>
  <si>
    <t>Итого по  подразделу 1.2.</t>
  </si>
  <si>
    <t>Всего по разделу 1.</t>
  </si>
  <si>
    <t>Раздел 2. Прогноз кассовых выплат из бюджета Изобильненского муниципального округа Ставропольского края</t>
  </si>
  <si>
    <t>2.1. Прогноз кассовых выплат по расходам бюджета Изобильненского мунициипального округа Ставропольского края</t>
  </si>
  <si>
    <t>ДУМА ИЗОБИЛЬНЕНСКОГО МУНИЦИПАЛЬНОГО ОКРУГА СТАВРОПОЛЬСКОГО КРАЯ</t>
  </si>
  <si>
    <t>Средства местного бюджета</t>
  </si>
  <si>
    <t>АДМИНИСТРАЦИЯ ИЗОБИЛЬНЕНСКОГО МУНИЦИПАЛЬНОГО ОКРУГА СТАВРОПОЛЬСКОГО КРАЯ</t>
  </si>
  <si>
    <t>Средства местного бюджета, в целях софинансирования которых из федерального бюджета предоставляются субсидии</t>
  </si>
  <si>
    <t>Средства местного бюджета, в целях софинансирования которых из краевого бюджета предоставляются субсидии</t>
  </si>
  <si>
    <t>Средства от физических лиц, индивидуальных предпринимателей и организаций на реализацию инициативных проектов</t>
  </si>
  <si>
    <t>Средства федерального бюджета</t>
  </si>
  <si>
    <t>Субсидии, субвенции и иные межбюджетные трансферты, имеющие целевое назначение за счет средств краевого бюджета (в том числе средства субсидий из федерального бюджета, предоставляемые бюджету Ставропольского края на условиях софинансирования)</t>
  </si>
  <si>
    <t>Средства Фонда поддержки детей, находящихся в трудной жизненной ситуации</t>
  </si>
  <si>
    <t>ОТДЕЛ ЗЕМЕЛЬНЫХ ОТНОШЕНИЙ АДМИНИСТРАЦИИ ИЗОБИЛЬНЕНСКОГО МУНИЦИПАЛЬНОГО ОКРУГА СТАВРОПОЛЬСКОГО КРАЯ</t>
  </si>
  <si>
    <t>ФИНАНСОВОЕ УПРАВЛЕНИЕ АДМИНИСТРАЦИИ ИЗОБИЛЬНЕНСКОГО МУНИЦИПАЛЬНОГО ОКРУГА СТАВРОПОЛЬСКОГО КРАЯ</t>
  </si>
  <si>
    <t>ОТДЕЛ ОБРАЗОВАНИЯ АДМИНИСТРАЦИИ ИЗОБИЛЬНЕНСКОГО МУНИЦИПАЛЬНОГО ОКРУГА СТАВРОПОЛЬСКОГО КРАЯ</t>
  </si>
  <si>
    <t>ОТДЕЛ КУЛЬТУРЫ АДМИНИСТРАЦИИ ИЗОБИЛЬНЕНСКОГО МУНИЦИПАЛЬНОГО ОКРУГА СТАВРОПОЛЬСКОГО КРАЯ</t>
  </si>
  <si>
    <t>УПРАВЛЕНИЕ ТРУДА И СОЦИАЛЬНОЙ ЗАЩИТЫ НАСЕЛЕНИЯ АДМИНИСТРАЦИИ ИЗОБИЛЬНЕНСКОГО МУНИЦИПАЛЬНОГО ОКРУГА СТАВРОПОЛЬСКОГО КРАЯ</t>
  </si>
  <si>
    <t>СПОРТКОМИТЕТ АДМИНИСТРАЦИИ ИЗОБИЛЬНЕНСКОГО МУНИЦИПАЛЬНОГО ОКРУГА СТАВРОПОЛЬСКОГО КРАЯ</t>
  </si>
  <si>
    <t>КОНТРОЛЬНО-СЧЕТНЫЙ ОРГАН ИЗОБИЛЬНЕНСКОГО МУНИЦИПАЛЬНОГО ОКРУГА СТАВРОПОЛЬСКОГО КРАЯ</t>
  </si>
  <si>
    <t>ОТДЕЛ ИМУЩЕСТВЕННЫХ ОТНОШЕНИЙ АДМИНИСТРАЦИИ ИЗОБИЛЬНЕНСКОГО МУНИЦИПАЛЬНОГО ОКРУГА СТАВРОПОЛЬСКОГО КРАЯ</t>
  </si>
  <si>
    <t>БАКЛАНОВСКОЕ ТЕРРИТОРИАЛЬНОЕ УПРАВЛЕНИЕ АДМИНИСТРАЦИИ ИЗОБИЛЬНЕНСКОГО МУНИЦИПАЛЬНОГО ОКРУГА СТАВРОПОЛЬСКОГО КРАЯ</t>
  </si>
  <si>
    <t>КАМЕННОБРОДСКОЕ  ТЕРРИТОРИАЛЬНОЕ УПРАВЛЕНИЕ АДМИНИСТРАЦИИ ИЗОБИЛЬНЕНСКОГО МУНИЦИПАЛЬНОГО ОКРУГА СТАВРОПОЛЬСКОГО КРАЯ</t>
  </si>
  <si>
    <t>МОСКОВСКОЕ  ТЕРРИТОРИАЛЬНОЕ УПРАВЛЕНИЕ АДМИНИСТРАЦИИ ИЗОБИЛЬНЕНСКОГО МУНИЦИПАЛЬНОГО ОКРУГА СТАВРОПОЛЬСКОГО КРАЯ</t>
  </si>
  <si>
    <t>НОВОИЗОБИЛЬНЕНСКОЕ  ТЕРРИТОРИАЛЬНОЕ УПРАВЛЕНИЕ АДМИНИСТРАЦИИ ИЗОБИЛЬНЕНСКОГО МУНИЦИПАЛЬНОГО ОКРУГА СТАВРОПОЛЬСКОГО КРАЯ</t>
  </si>
  <si>
    <t>НОВОТРОИЦКОЕ  ТЕРРИТОРИАЛЬНОЕ УПРАВЛЕНИЕ АДМИНИСТРАЦИИ ИЗОБИЛЬНЕНСКОГО МУНИЦИПАЛЬНОГО ОКРУГА СТАВРОПОЛЬСКОГО КРАЯ</t>
  </si>
  <si>
    <t>ПЕРЕДОВОЕ  ТЕРРИТОРИАЛЬНОЕ УПРАВЛЕНИЕ АДМИНИСТРАЦИИ ИЗОБИЛЬНЕНСКОГО МУНИЦИПАЛЬНОГО ОКРУГА СТАВРОПОЛЬСКОГО КРАЯ</t>
  </si>
  <si>
    <t>ПОДЛУЖНЕНСКОЕ  ТЕРРИТОРИАЛЬНОЕ УПРАВЛЕНИЕ АДМИНИСТРАЦИИ ИЗОБИЛЬНЕНСКОГО МУНИЦИПАЛЬНОГО ОКРУГА СТАВРОПОЛЬСКОГО КРАЯ</t>
  </si>
  <si>
    <t>Средства краевого бюджета</t>
  </si>
  <si>
    <t>ПТИЧЕНСКОЕ ТЕРРИТОРИАЛЬНОЕ УПРАВЛЕНИЕ АДМИНИСТРАЦИИ ИЗОБИЛЬНЕНСКОГО МУНИЦИПАЛЬНОГО ОКРУГА СТАВРОПОЛЬСКОГО КРАЯ</t>
  </si>
  <si>
    <t>РОЖДЕСТВЕНСКОЕ  ТЕРРИТОРИАЛЬНОЕ УПРАВЛЕНИЕ АДМИНИСТРАЦИИ ИЗОБИЛЬНЕНСКОГО МУНИЦИПАЛЬНОГО ОКРУГА СТАВРОПОЛЬСКОГО КРАЯ</t>
  </si>
  <si>
    <t>РЫЗДВЯНЕНСКОЕ  ТЕРРИТОРИАЛЬНОЕ УПРАВЛЕНИЕ АДМИНИСТРАЦИИ ИЗОБИЛЬНЕНСКОГО МУНИЦИПАЛЬНОГО ОКРУГА СТАВРОПОЛЬСКОГО КРАЯ</t>
  </si>
  <si>
    <t>СОЛНЕЧНОДОЛЬСКОЕ ТЕРРИТОРИАЛЬНОЕ УПРАВЛЕНИЕ АДМИНИСТРАЦИИ ИЗОБИЛЬНЕНСКОГО МУНИЦИПАЛЬНОГО ОКРУГА СТАВРОПОЛЬСКОГО КРАЯ</t>
  </si>
  <si>
    <t>СПОРНЕНСКОЕ  ТЕРРИТОРИАЛЬНОЕ УПРАВЛЕНИЕ АДМИНИСТРАЦИИ ИЗОБИЛЬНЕНСКОГО МУНИЦИПАЛЬНОГО ОКРУГА СТАВРОПОЛЬСКОГО КРАЯ</t>
  </si>
  <si>
    <t>СТАРОИЗОБИЛЬНЕНСКОЕ  ТЕРРИТОРИАЛЬНОЕ УПРАВЛЕНИЕ АДМИНИСТРАЦИИ ИЗОБИЛЬНЕНСКОГО МУНИЦИПАЛЬНОГО ОКРУГА СТАВРОПОЛЬСКОГО КРАЯ</t>
  </si>
  <si>
    <t>Прочие целевые средства (спонсорские взносы, пожертвования, прочие безвозмездные поступления целевого характера от физических лиц и организаций)</t>
  </si>
  <si>
    <t>ТИЩЕНСКОЕ  ТЕРРИТОРИАЛЬНОЕ УПРАВЛЕНИЕ АДМИНИСТРАЦИИ ИЗОБИЛЬНЕНСКОГО МУНИЦИПАЛЬНОГО ОКРУГА СТАВРОПОЛЬСКОГО КРАЯ</t>
  </si>
  <si>
    <t>ТЕРРИТОРИАЛЬНОЕ УПРАВЛЕНИЕ Г.ИЗОБИЛЬНОГО ИЗОБИЛЬНЕНСКОГО МУНИЦИПАЛЬНОГО ОКРУГА СТАВРОПОЛЬСКОГО КРАЯ</t>
  </si>
  <si>
    <t>средства краевого бюджета</t>
  </si>
  <si>
    <t>средства федерального бюджета</t>
  </si>
  <si>
    <t>софинансирование расходов федерального бюджета</t>
  </si>
  <si>
    <t>Итого по подразделу 2.1.</t>
  </si>
  <si>
    <t>2.2. Прогноз кассовых выплат по источникам финансирования дефицита бюджета Изобильненского муниципального округа Ставропольского края</t>
  </si>
  <si>
    <t xml:space="preserve">105.01.01.00.00.02.0000.810                        погашение облигаций Ставропольского края </t>
  </si>
  <si>
    <t>601.01.02.00.00.02.0000.810 погашение кредитов кредитных организаций</t>
  </si>
  <si>
    <t>701.01.03.01.00.14.0000.810  погашение бюджетами мунициапльных округов кредитов от других бюджетов бюджетной системы Российской Федерации в валюте Российской Федерации</t>
  </si>
  <si>
    <t>Итого по подразделу 2.2.</t>
  </si>
  <si>
    <t>Всего по разделу 2.</t>
  </si>
  <si>
    <t>Начальник отдела планирования и исполнения доходов</t>
  </si>
  <si>
    <t>Ю.Н.Добровольская</t>
  </si>
  <si>
    <t>(подпись)</t>
  </si>
  <si>
    <t>(расшифровка подписи)</t>
  </si>
  <si>
    <t>Начальник отдела исполнения бюджета</t>
  </si>
  <si>
    <t>Н.М.Конькова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</si>
</sst>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_ ;[Red]\-#,##0.00\ "/>
    <numFmt numFmtId="165" formatCode="#,##0.00;[Red]\-#,##0.00;0.00"/>
    <numFmt numFmtId="166" formatCode="00\.00\.00"/>
    <numFmt numFmtId="167" formatCode="000"/>
    <numFmt numFmtId="168" formatCode="000000;[Red]\-000000;&quot;&quot;"/>
    <numFmt numFmtId="169" formatCode="00\.00\.00;[Red]\-00\.00\.00;&quot;&quot;"/>
  </numFmts>
  <fonts count="2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7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charset val="204"/>
    </font>
    <font>
      <b/>
      <sz val="8"/>
      <name val="Arial"/>
      <charset val="204"/>
    </font>
    <font>
      <u/>
      <sz val="17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"/>
      <family val="2"/>
      <charset val="204"/>
    </font>
    <font>
      <sz val="17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132">
    <xf numFmtId="0" fontId="0" fillId="0" borderId="0" xfId="0"/>
    <xf numFmtId="0" fontId="2" fillId="0" borderId="0" xfId="1" applyFont="1"/>
    <xf numFmtId="0" fontId="3" fillId="0" borderId="0" xfId="0" applyFont="1" applyAlignment="1">
      <alignment horizontal="justify"/>
    </xf>
    <xf numFmtId="0" fontId="4" fillId="0" borderId="0" xfId="1" applyFont="1" applyAlignment="1">
      <alignment horizontal="center"/>
    </xf>
    <xf numFmtId="0" fontId="3" fillId="0" borderId="0" xfId="1" applyFont="1"/>
    <xf numFmtId="0" fontId="1" fillId="0" borderId="0" xfId="1"/>
    <xf numFmtId="0" fontId="4" fillId="0" borderId="0" xfId="1" applyFont="1" applyAlignment="1">
      <alignment horizontal="center"/>
    </xf>
    <xf numFmtId="164" fontId="2" fillId="0" borderId="0" xfId="1" applyNumberFormat="1" applyFont="1"/>
    <xf numFmtId="0" fontId="5" fillId="0" borderId="0" xfId="1" applyFont="1" applyAlignment="1">
      <alignment horizontal="left"/>
    </xf>
    <xf numFmtId="4" fontId="6" fillId="0" borderId="0" xfId="1" applyNumberFormat="1" applyFont="1"/>
    <xf numFmtId="0" fontId="5" fillId="0" borderId="0" xfId="0" applyFont="1" applyAlignment="1">
      <alignment horizontal="center"/>
    </xf>
    <xf numFmtId="165" fontId="8" fillId="0" borderId="0" xfId="2" applyNumberFormat="1" applyFont="1" applyProtection="1">
      <protection hidden="1"/>
    </xf>
    <xf numFmtId="4" fontId="2" fillId="0" borderId="0" xfId="1" applyNumberFormat="1" applyFont="1"/>
    <xf numFmtId="0" fontId="9" fillId="0" borderId="0" xfId="1" applyFont="1" applyAlignment="1">
      <alignment horizontal="center"/>
    </xf>
    <xf numFmtId="2" fontId="2" fillId="0" borderId="0" xfId="1" applyNumberFormat="1" applyFont="1"/>
    <xf numFmtId="0" fontId="5" fillId="0" borderId="0" xfId="1" applyFont="1"/>
    <xf numFmtId="0" fontId="10" fillId="0" borderId="0" xfId="1" applyFont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4" fontId="1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1" applyFont="1" applyAlignment="1" applyProtection="1">
      <alignment horizontal="centerContinuous"/>
      <protection hidden="1"/>
    </xf>
    <xf numFmtId="0" fontId="2" fillId="0" borderId="0" xfId="1" applyFont="1" applyProtection="1">
      <protection hidden="1"/>
    </xf>
    <xf numFmtId="2" fontId="13" fillId="0" borderId="0" xfId="1" applyNumberFormat="1" applyFont="1" applyAlignment="1" applyProtection="1">
      <alignment horizontal="centerContinuous"/>
      <protection hidden="1"/>
    </xf>
    <xf numFmtId="2" fontId="2" fillId="0" borderId="0" xfId="1" applyNumberFormat="1" applyFont="1" applyProtection="1"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14" fillId="0" borderId="1" xfId="1" applyFont="1" applyBorder="1" applyAlignment="1" applyProtection="1">
      <alignment horizontal="center" vertical="center" wrapText="1"/>
      <protection hidden="1"/>
    </xf>
    <xf numFmtId="0" fontId="14" fillId="0" borderId="2" xfId="1" applyFont="1" applyBorder="1" applyAlignment="1" applyProtection="1">
      <alignment horizontal="center" vertical="center" wrapText="1"/>
      <protection hidden="1"/>
    </xf>
    <xf numFmtId="0" fontId="14" fillId="0" borderId="3" xfId="1" applyFont="1" applyBorder="1" applyAlignment="1" applyProtection="1">
      <alignment horizontal="center" vertical="center" wrapText="1"/>
      <protection hidden="1"/>
    </xf>
    <xf numFmtId="0" fontId="14" fillId="0" borderId="4" xfId="1" applyFont="1" applyBorder="1" applyAlignment="1" applyProtection="1">
      <alignment horizontal="center" vertical="center" wrapText="1"/>
      <protection hidden="1"/>
    </xf>
    <xf numFmtId="0" fontId="14" fillId="0" borderId="1" xfId="1" applyFont="1" applyBorder="1" applyAlignment="1" applyProtection="1">
      <alignment horizontal="center" vertical="center" wrapText="1"/>
      <protection hidden="1"/>
    </xf>
    <xf numFmtId="0" fontId="15" fillId="0" borderId="5" xfId="1" applyFont="1" applyBorder="1" applyAlignment="1" applyProtection="1">
      <alignment horizontal="left" vertical="center" wrapText="1"/>
      <protection hidden="1"/>
    </xf>
    <xf numFmtId="0" fontId="0" fillId="0" borderId="6" xfId="0" applyBorder="1"/>
    <xf numFmtId="165" fontId="5" fillId="0" borderId="7" xfId="1" applyNumberFormat="1" applyFont="1" applyBorder="1" applyProtection="1">
      <protection hidden="1"/>
    </xf>
    <xf numFmtId="165" fontId="5" fillId="0" borderId="8" xfId="1" applyNumberFormat="1" applyFont="1" applyBorder="1" applyProtection="1">
      <protection hidden="1"/>
    </xf>
    <xf numFmtId="164" fontId="1" fillId="0" borderId="0" xfId="1" applyNumberFormat="1"/>
    <xf numFmtId="0" fontId="13" fillId="0" borderId="9" xfId="1" applyFont="1" applyBorder="1" applyAlignment="1" applyProtection="1">
      <alignment horizontal="left" vertical="center" wrapText="1"/>
      <protection hidden="1"/>
    </xf>
    <xf numFmtId="0" fontId="13" fillId="0" borderId="7" xfId="1" applyFont="1" applyBorder="1" applyAlignment="1" applyProtection="1">
      <alignment horizontal="left" vertical="center" wrapText="1"/>
      <protection hidden="1"/>
    </xf>
    <xf numFmtId="0" fontId="13" fillId="0" borderId="7" xfId="1" applyFont="1" applyBorder="1" applyAlignment="1" applyProtection="1">
      <alignment horizontal="center" vertical="center" wrapText="1"/>
      <protection hidden="1"/>
    </xf>
    <xf numFmtId="0" fontId="14" fillId="0" borderId="7" xfId="1" applyFont="1" applyBorder="1" applyAlignment="1" applyProtection="1">
      <alignment horizontal="center" vertical="center" wrapText="1"/>
      <protection hidden="1"/>
    </xf>
    <xf numFmtId="0" fontId="2" fillId="0" borderId="10" xfId="1" applyFont="1" applyBorder="1" applyAlignment="1" applyProtection="1">
      <alignment wrapText="1"/>
      <protection hidden="1"/>
    </xf>
    <xf numFmtId="0" fontId="2" fillId="0" borderId="11" xfId="1" applyFont="1" applyBorder="1" applyAlignment="1" applyProtection="1">
      <alignment wrapText="1"/>
      <protection hidden="1"/>
    </xf>
    <xf numFmtId="0" fontId="2" fillId="0" borderId="12" xfId="1" applyFont="1" applyBorder="1" applyAlignment="1" applyProtection="1">
      <alignment wrapText="1"/>
      <protection hidden="1"/>
    </xf>
    <xf numFmtId="0" fontId="5" fillId="0" borderId="12" xfId="1" applyFont="1" applyBorder="1" applyAlignment="1" applyProtection="1">
      <alignment wrapText="1"/>
      <protection hidden="1"/>
    </xf>
    <xf numFmtId="0" fontId="13" fillId="0" borderId="9" xfId="1" applyFont="1" applyBorder="1" applyProtection="1">
      <protection hidden="1"/>
    </xf>
    <xf numFmtId="0" fontId="13" fillId="0" borderId="7" xfId="1" applyFont="1" applyBorder="1" applyProtection="1">
      <protection hidden="1"/>
    </xf>
    <xf numFmtId="165" fontId="13" fillId="0" borderId="7" xfId="1" applyNumberFormat="1" applyFont="1" applyBorder="1" applyProtection="1">
      <protection hidden="1"/>
    </xf>
    <xf numFmtId="165" fontId="14" fillId="0" borderId="7" xfId="1" applyNumberFormat="1" applyFont="1" applyBorder="1" applyProtection="1">
      <protection hidden="1"/>
    </xf>
    <xf numFmtId="0" fontId="2" fillId="0" borderId="9" xfId="1" applyFont="1" applyBorder="1" applyAlignment="1" applyProtection="1">
      <alignment wrapText="1"/>
      <protection hidden="1"/>
    </xf>
    <xf numFmtId="166" fontId="2" fillId="0" borderId="7" xfId="1" applyNumberFormat="1" applyFont="1" applyBorder="1" applyProtection="1">
      <protection hidden="1"/>
    </xf>
    <xf numFmtId="165" fontId="2" fillId="0" borderId="7" xfId="1" applyNumberFormat="1" applyFont="1" applyBorder="1" applyProtection="1">
      <protection hidden="1"/>
    </xf>
    <xf numFmtId="0" fontId="16" fillId="0" borderId="9" xfId="1" applyFont="1" applyBorder="1" applyAlignment="1" applyProtection="1">
      <alignment wrapText="1"/>
      <protection hidden="1"/>
    </xf>
    <xf numFmtId="0" fontId="10" fillId="0" borderId="10" xfId="1" applyFont="1" applyBorder="1" applyAlignment="1" applyProtection="1">
      <alignment horizontal="center" wrapText="1"/>
      <protection hidden="1"/>
    </xf>
    <xf numFmtId="0" fontId="10" fillId="0" borderId="11" xfId="1" applyFont="1" applyBorder="1" applyAlignment="1" applyProtection="1">
      <alignment horizontal="center" wrapText="1"/>
      <protection hidden="1"/>
    </xf>
    <xf numFmtId="0" fontId="10" fillId="0" borderId="13" xfId="1" applyFont="1" applyBorder="1" applyAlignment="1" applyProtection="1">
      <alignment horizontal="center" wrapText="1"/>
      <protection hidden="1"/>
    </xf>
    <xf numFmtId="0" fontId="10" fillId="0" borderId="14" xfId="1" applyFont="1" applyBorder="1" applyAlignment="1" applyProtection="1">
      <alignment horizontal="center" wrapText="1"/>
      <protection hidden="1"/>
    </xf>
    <xf numFmtId="0" fontId="10" fillId="0" borderId="15" xfId="1" applyFont="1" applyBorder="1" applyAlignment="1" applyProtection="1">
      <alignment horizontal="center" wrapText="1"/>
      <protection hidden="1"/>
    </xf>
    <xf numFmtId="0" fontId="10" fillId="0" borderId="16" xfId="1" applyFont="1" applyBorder="1" applyAlignment="1" applyProtection="1">
      <alignment horizontal="center" wrapText="1"/>
      <protection hidden="1"/>
    </xf>
    <xf numFmtId="0" fontId="5" fillId="0" borderId="10" xfId="1" applyFont="1" applyBorder="1" applyAlignment="1" applyProtection="1">
      <alignment horizontal="left" vertical="center"/>
      <protection hidden="1"/>
    </xf>
    <xf numFmtId="0" fontId="5" fillId="0" borderId="12" xfId="1" applyFont="1" applyBorder="1" applyAlignment="1" applyProtection="1">
      <alignment horizontal="left" vertical="center"/>
      <protection hidden="1"/>
    </xf>
    <xf numFmtId="4" fontId="5" fillId="0" borderId="7" xfId="3" applyNumberFormat="1" applyFont="1" applyBorder="1" applyAlignment="1">
      <alignment wrapText="1"/>
    </xf>
    <xf numFmtId="0" fontId="14" fillId="0" borderId="10" xfId="1" applyFont="1" applyBorder="1" applyAlignment="1" applyProtection="1">
      <alignment horizontal="left" wrapText="1"/>
      <protection hidden="1"/>
    </xf>
    <xf numFmtId="0" fontId="14" fillId="0" borderId="11" xfId="1" applyFont="1" applyBorder="1" applyAlignment="1" applyProtection="1">
      <alignment horizontal="left" wrapText="1"/>
      <protection hidden="1"/>
    </xf>
    <xf numFmtId="165" fontId="14" fillId="0" borderId="7" xfId="1" applyNumberFormat="1" applyFont="1" applyBorder="1" applyAlignment="1" applyProtection="1">
      <alignment wrapText="1"/>
      <protection hidden="1"/>
    </xf>
    <xf numFmtId="165" fontId="14" fillId="0" borderId="8" xfId="1" applyNumberFormat="1" applyFont="1" applyBorder="1" applyAlignment="1" applyProtection="1">
      <alignment wrapText="1"/>
      <protection hidden="1"/>
    </xf>
    <xf numFmtId="0" fontId="14" fillId="0" borderId="9" xfId="1" applyFont="1" applyBorder="1" applyAlignment="1" applyProtection="1">
      <alignment horizontal="center" wrapText="1"/>
      <protection hidden="1"/>
    </xf>
    <xf numFmtId="0" fontId="14" fillId="0" borderId="7" xfId="1" applyFont="1" applyBorder="1" applyAlignment="1" applyProtection="1">
      <alignment horizontal="center" wrapText="1"/>
      <protection hidden="1"/>
    </xf>
    <xf numFmtId="0" fontId="14" fillId="0" borderId="8" xfId="1" applyFont="1" applyBorder="1" applyAlignment="1" applyProtection="1">
      <alignment horizontal="center" wrapText="1"/>
      <protection hidden="1"/>
    </xf>
    <xf numFmtId="0" fontId="17" fillId="0" borderId="9" xfId="1" applyFont="1" applyBorder="1" applyAlignment="1" applyProtection="1">
      <alignment horizontal="left" vertical="center" wrapText="1"/>
      <protection hidden="1"/>
    </xf>
    <xf numFmtId="166" fontId="17" fillId="0" borderId="7" xfId="1" applyNumberFormat="1" applyFont="1" applyBorder="1" applyAlignment="1" applyProtection="1">
      <alignment horizontal="center" vertical="center"/>
      <protection hidden="1"/>
    </xf>
    <xf numFmtId="0" fontId="15" fillId="0" borderId="10" xfId="1" applyFont="1" applyBorder="1" applyAlignment="1" applyProtection="1">
      <alignment horizontal="left" wrapText="1"/>
      <protection hidden="1"/>
    </xf>
    <xf numFmtId="0" fontId="15" fillId="0" borderId="12" xfId="1" applyFont="1" applyBorder="1" applyAlignment="1" applyProtection="1">
      <alignment horizontal="left" wrapText="1"/>
      <protection hidden="1"/>
    </xf>
    <xf numFmtId="165" fontId="14" fillId="0" borderId="7" xfId="1" applyNumberFormat="1" applyFont="1" applyBorder="1" applyAlignment="1" applyProtection="1">
      <alignment horizontal="right" vertical="center" wrapText="1"/>
      <protection hidden="1"/>
    </xf>
    <xf numFmtId="165" fontId="14" fillId="0" borderId="8" xfId="1" applyNumberFormat="1" applyFont="1" applyBorder="1" applyAlignment="1" applyProtection="1">
      <alignment horizontal="right" vertical="center" wrapText="1"/>
      <protection hidden="1"/>
    </xf>
    <xf numFmtId="165" fontId="14" fillId="0" borderId="17" xfId="1" applyNumberFormat="1" applyFont="1" applyBorder="1" applyAlignment="1" applyProtection="1">
      <alignment horizontal="right" vertical="center"/>
      <protection hidden="1"/>
    </xf>
    <xf numFmtId="165" fontId="14" fillId="0" borderId="8" xfId="1" applyNumberFormat="1" applyFont="1" applyBorder="1" applyAlignment="1" applyProtection="1">
      <alignment horizontal="right" vertical="center"/>
      <protection hidden="1"/>
    </xf>
    <xf numFmtId="167" fontId="14" fillId="0" borderId="9" xfId="1" applyNumberFormat="1" applyFont="1" applyBorder="1" applyAlignment="1" applyProtection="1">
      <alignment horizontal="left" vertical="center" wrapText="1"/>
      <protection hidden="1"/>
    </xf>
    <xf numFmtId="167" fontId="14" fillId="0" borderId="7" xfId="1" applyNumberFormat="1" applyFont="1" applyBorder="1" applyAlignment="1" applyProtection="1">
      <alignment horizontal="left" vertical="center" wrapText="1"/>
      <protection hidden="1"/>
    </xf>
    <xf numFmtId="165" fontId="14" fillId="0" borderId="7" xfId="1" applyNumberFormat="1" applyFont="1" applyBorder="1" applyAlignment="1" applyProtection="1">
      <alignment horizontal="right" vertical="center"/>
      <protection hidden="1"/>
    </xf>
    <xf numFmtId="168" fontId="5" fillId="0" borderId="9" xfId="1" applyNumberFormat="1" applyFont="1" applyBorder="1" applyAlignment="1" applyProtection="1">
      <alignment horizontal="left" vertical="center" wrapText="1"/>
      <protection hidden="1"/>
    </xf>
    <xf numFmtId="169" fontId="5" fillId="0" borderId="7" xfId="1" applyNumberFormat="1" applyFont="1" applyBorder="1" applyAlignment="1" applyProtection="1">
      <alignment horizontal="left" vertical="center" wrapText="1"/>
      <protection hidden="1"/>
    </xf>
    <xf numFmtId="165" fontId="5" fillId="0" borderId="7" xfId="0" applyNumberFormat="1" applyFont="1" applyBorder="1" applyProtection="1">
      <protection hidden="1"/>
    </xf>
    <xf numFmtId="0" fontId="6" fillId="0" borderId="0" xfId="1" applyFont="1"/>
    <xf numFmtId="165" fontId="5" fillId="0" borderId="7" xfId="3" applyNumberFormat="1" applyFont="1" applyBorder="1" applyProtection="1">
      <protection hidden="1"/>
    </xf>
    <xf numFmtId="165" fontId="5" fillId="0" borderId="8" xfId="3" applyNumberFormat="1" applyFont="1" applyBorder="1" applyProtection="1">
      <protection hidden="1"/>
    </xf>
    <xf numFmtId="167" fontId="5" fillId="0" borderId="9" xfId="1" applyNumberFormat="1" applyFont="1" applyBorder="1" applyAlignment="1" applyProtection="1">
      <alignment horizontal="left" vertical="center" wrapText="1"/>
      <protection hidden="1"/>
    </xf>
    <xf numFmtId="165" fontId="18" fillId="0" borderId="7" xfId="0" applyNumberFormat="1" applyFont="1" applyBorder="1" applyProtection="1">
      <protection hidden="1"/>
    </xf>
    <xf numFmtId="165" fontId="5" fillId="0" borderId="7" xfId="0" applyNumberFormat="1" applyFont="1" applyBorder="1" applyAlignment="1" applyProtection="1">
      <alignment wrapText="1"/>
      <protection hidden="1"/>
    </xf>
    <xf numFmtId="165" fontId="5" fillId="0" borderId="8" xfId="0" applyNumberFormat="1" applyFont="1" applyBorder="1" applyProtection="1">
      <protection hidden="1"/>
    </xf>
    <xf numFmtId="165" fontId="14" fillId="0" borderId="8" xfId="1" applyNumberFormat="1" applyFont="1" applyBorder="1" applyProtection="1">
      <protection hidden="1"/>
    </xf>
    <xf numFmtId="167" fontId="14" fillId="0" borderId="10" xfId="1" applyNumberFormat="1" applyFont="1" applyBorder="1" applyAlignment="1" applyProtection="1">
      <alignment horizontal="left" vertical="center" wrapText="1"/>
      <protection hidden="1"/>
    </xf>
    <xf numFmtId="167" fontId="14" fillId="0" borderId="12" xfId="1" applyNumberFormat="1" applyFont="1" applyBorder="1" applyAlignment="1" applyProtection="1">
      <alignment horizontal="left" vertical="center" wrapText="1"/>
      <protection hidden="1"/>
    </xf>
    <xf numFmtId="165" fontId="5" fillId="0" borderId="18" xfId="0" applyNumberFormat="1" applyFont="1" applyBorder="1" applyProtection="1">
      <protection hidden="1"/>
    </xf>
    <xf numFmtId="165" fontId="5" fillId="0" borderId="18" xfId="3" applyNumberFormat="1" applyFont="1" applyBorder="1" applyProtection="1">
      <protection hidden="1"/>
    </xf>
    <xf numFmtId="165" fontId="5" fillId="0" borderId="7" xfId="1" applyNumberFormat="1" applyFont="1" applyBorder="1" applyAlignment="1" applyProtection="1">
      <alignment horizontal="right" vertical="center"/>
      <protection hidden="1"/>
    </xf>
    <xf numFmtId="165" fontId="5" fillId="0" borderId="8" xfId="1" applyNumberFormat="1" applyFont="1" applyBorder="1" applyAlignment="1" applyProtection="1">
      <alignment horizontal="right" vertical="center"/>
      <protection hidden="1"/>
    </xf>
    <xf numFmtId="0" fontId="14" fillId="0" borderId="9" xfId="1" applyFont="1" applyBorder="1" applyAlignment="1" applyProtection="1">
      <alignment horizontal="left" vertical="center"/>
      <protection hidden="1"/>
    </xf>
    <xf numFmtId="0" fontId="14" fillId="0" borderId="7" xfId="1" applyFont="1" applyBorder="1" applyAlignment="1" applyProtection="1">
      <alignment horizontal="left" vertical="center"/>
      <protection hidden="1"/>
    </xf>
    <xf numFmtId="0" fontId="14" fillId="0" borderId="10" xfId="1" applyFont="1" applyBorder="1" applyAlignment="1" applyProtection="1">
      <alignment horizontal="center"/>
      <protection hidden="1"/>
    </xf>
    <xf numFmtId="0" fontId="14" fillId="0" borderId="11" xfId="1" applyFont="1" applyBorder="1" applyAlignment="1" applyProtection="1">
      <alignment horizontal="center"/>
      <protection hidden="1"/>
    </xf>
    <xf numFmtId="0" fontId="14" fillId="0" borderId="13" xfId="1" applyFont="1" applyBorder="1" applyAlignment="1" applyProtection="1">
      <alignment horizontal="center"/>
      <protection hidden="1"/>
    </xf>
    <xf numFmtId="0" fontId="5" fillId="0" borderId="9" xfId="1" applyFont="1" applyBorder="1" applyAlignment="1" applyProtection="1">
      <alignment wrapText="1"/>
      <protection hidden="1"/>
    </xf>
    <xf numFmtId="166" fontId="5" fillId="0" borderId="7" xfId="1" applyNumberFormat="1" applyFont="1" applyBorder="1" applyAlignment="1" applyProtection="1">
      <alignment horizontal="center" vertical="center"/>
      <protection hidden="1"/>
    </xf>
    <xf numFmtId="166" fontId="5" fillId="0" borderId="7" xfId="1" applyNumberFormat="1" applyFont="1" applyBorder="1" applyAlignment="1" applyProtection="1">
      <alignment horizontal="left" vertical="center"/>
      <protection hidden="1"/>
    </xf>
    <xf numFmtId="0" fontId="14" fillId="0" borderId="9" xfId="1" applyFont="1" applyBorder="1" applyAlignment="1" applyProtection="1">
      <alignment horizontal="left"/>
      <protection hidden="1"/>
    </xf>
    <xf numFmtId="0" fontId="14" fillId="0" borderId="7" xfId="1" applyFont="1" applyBorder="1" applyAlignment="1" applyProtection="1">
      <alignment horizontal="left"/>
      <protection hidden="1"/>
    </xf>
    <xf numFmtId="4" fontId="14" fillId="0" borderId="7" xfId="1" applyNumberFormat="1" applyFont="1" applyBorder="1" applyAlignment="1">
      <alignment horizontal="right"/>
    </xf>
    <xf numFmtId="4" fontId="14" fillId="0" borderId="8" xfId="1" applyNumberFormat="1" applyFont="1" applyBorder="1" applyAlignment="1">
      <alignment horizontal="right"/>
    </xf>
    <xf numFmtId="0" fontId="14" fillId="0" borderId="19" xfId="1" applyFont="1" applyBorder="1" applyAlignment="1" applyProtection="1">
      <alignment horizontal="left" wrapText="1"/>
      <protection hidden="1"/>
    </xf>
    <xf numFmtId="0" fontId="14" fillId="0" borderId="20" xfId="1" applyFont="1" applyBorder="1" applyAlignment="1" applyProtection="1">
      <alignment horizontal="left" wrapText="1"/>
      <protection hidden="1"/>
    </xf>
    <xf numFmtId="4" fontId="14" fillId="0" borderId="21" xfId="1" applyNumberFormat="1" applyFont="1" applyBorder="1" applyAlignment="1">
      <alignment horizontal="right"/>
    </xf>
    <xf numFmtId="4" fontId="14" fillId="0" borderId="22" xfId="1" applyNumberFormat="1" applyFont="1" applyBorder="1" applyAlignment="1">
      <alignment horizontal="right"/>
    </xf>
    <xf numFmtId="0" fontId="4" fillId="0" borderId="0" xfId="1" applyFont="1" applyAlignment="1">
      <alignment horizontal="left" wrapText="1"/>
    </xf>
    <xf numFmtId="4" fontId="4" fillId="0" borderId="0" xfId="1" applyNumberFormat="1" applyFont="1" applyAlignment="1">
      <alignment horizontal="left" wrapText="1"/>
    </xf>
    <xf numFmtId="0" fontId="4" fillId="0" borderId="0" xfId="1" applyFont="1"/>
    <xf numFmtId="0" fontId="19" fillId="0" borderId="0" xfId="1" applyFont="1"/>
    <xf numFmtId="0" fontId="4" fillId="0" borderId="0" xfId="1" applyFont="1" applyAlignment="1">
      <alignment horizontal="left" wrapText="1"/>
    </xf>
    <xf numFmtId="0" fontId="4" fillId="0" borderId="23" xfId="1" applyFont="1" applyBorder="1"/>
    <xf numFmtId="0" fontId="4" fillId="0" borderId="23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15" xfId="1" applyFont="1" applyBorder="1" applyAlignment="1">
      <alignment horizontal="center"/>
    </xf>
    <xf numFmtId="165" fontId="18" fillId="0" borderId="0" xfId="0" applyNumberFormat="1" applyFont="1" applyProtection="1">
      <protection hidden="1"/>
    </xf>
    <xf numFmtId="4" fontId="6" fillId="0" borderId="0" xfId="0" applyNumberFormat="1" applyFont="1" applyProtection="1">
      <protection hidden="1"/>
    </xf>
    <xf numFmtId="4" fontId="6" fillId="0" borderId="0" xfId="0" applyNumberFormat="1" applyFont="1" applyAlignment="1" applyProtection="1">
      <alignment wrapText="1"/>
      <protection hidden="1"/>
    </xf>
    <xf numFmtId="4" fontId="5" fillId="0" borderId="0" xfId="1" applyNumberFormat="1" applyFont="1"/>
    <xf numFmtId="4" fontId="20" fillId="0" borderId="0" xfId="3" applyNumberFormat="1" applyFont="1" applyProtection="1">
      <protection hidden="1"/>
    </xf>
    <xf numFmtId="4" fontId="21" fillId="0" borderId="0" xfId="3" applyNumberFormat="1" applyFont="1" applyProtection="1">
      <protection hidden="1"/>
    </xf>
    <xf numFmtId="4" fontId="21" fillId="0" borderId="0" xfId="0" applyNumberFormat="1" applyFont="1" applyProtection="1">
      <protection hidden="1"/>
    </xf>
    <xf numFmtId="4" fontId="21" fillId="0" borderId="0" xfId="0" applyNumberFormat="1" applyFont="1" applyAlignment="1" applyProtection="1">
      <alignment wrapText="1"/>
      <protection hidden="1"/>
    </xf>
    <xf numFmtId="4" fontId="21" fillId="0" borderId="0" xfId="1" applyNumberFormat="1" applyFont="1"/>
    <xf numFmtId="4" fontId="1" fillId="0" borderId="0" xfId="1" applyNumberFormat="1"/>
  </cellXfs>
  <cellStyles count="4">
    <cellStyle name="Обычный" xfId="0" builtinId="0"/>
    <cellStyle name="Обычный 2" xfId="3" xr:uid="{A91F426E-6632-4ADE-B20C-91390BAF8029}"/>
    <cellStyle name="Обычный 5" xfId="2" xr:uid="{280AB1A7-B0D7-47E3-9EC7-97F5A08D81F6}"/>
    <cellStyle name="Обычный_tmp" xfId="1" xr:uid="{BA303786-44E2-48D6-98C3-26BCF2B8D3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B11E0-F172-4D2F-A120-E972CBCEFEED}">
  <sheetPr>
    <pageSetUpPr fitToPage="1"/>
  </sheetPr>
  <dimension ref="A1:Q221"/>
  <sheetViews>
    <sheetView tabSelected="1" zoomScale="55" zoomScaleNormal="55" workbookViewId="0">
      <selection activeCell="G146" sqref="G146"/>
    </sheetView>
  </sheetViews>
  <sheetFormatPr defaultRowHeight="15.75" x14ac:dyDescent="0.25"/>
  <cols>
    <col min="1" max="1" width="74.42578125" style="1" customWidth="1"/>
    <col min="2" max="2" width="11" style="1" bestFit="1" customWidth="1"/>
    <col min="3" max="3" width="28.140625" style="1" bestFit="1" customWidth="1"/>
    <col min="4" max="4" width="25" style="1" customWidth="1"/>
    <col min="5" max="11" width="26.42578125" style="1" bestFit="1" customWidth="1"/>
    <col min="12" max="12" width="25" style="1" customWidth="1"/>
    <col min="13" max="14" width="26.42578125" style="1" bestFit="1" customWidth="1"/>
    <col min="15" max="15" width="26" style="1" customWidth="1"/>
    <col min="16" max="16" width="9.140625" style="4"/>
    <col min="17" max="17" width="15.140625" style="5" customWidth="1"/>
    <col min="18" max="256" width="9.140625" style="5"/>
    <col min="257" max="257" width="74.42578125" style="5" customWidth="1"/>
    <col min="258" max="258" width="11" style="5" bestFit="1" customWidth="1"/>
    <col min="259" max="259" width="28.140625" style="5" bestFit="1" customWidth="1"/>
    <col min="260" max="260" width="25" style="5" customWidth="1"/>
    <col min="261" max="267" width="26.42578125" style="5" bestFit="1" customWidth="1"/>
    <col min="268" max="268" width="25" style="5" customWidth="1"/>
    <col min="269" max="270" width="26.42578125" style="5" bestFit="1" customWidth="1"/>
    <col min="271" max="271" width="26" style="5" customWidth="1"/>
    <col min="272" max="272" width="9.140625" style="5"/>
    <col min="273" max="273" width="15.140625" style="5" customWidth="1"/>
    <col min="274" max="512" width="9.140625" style="5"/>
    <col min="513" max="513" width="74.42578125" style="5" customWidth="1"/>
    <col min="514" max="514" width="11" style="5" bestFit="1" customWidth="1"/>
    <col min="515" max="515" width="28.140625" style="5" bestFit="1" customWidth="1"/>
    <col min="516" max="516" width="25" style="5" customWidth="1"/>
    <col min="517" max="523" width="26.42578125" style="5" bestFit="1" customWidth="1"/>
    <col min="524" max="524" width="25" style="5" customWidth="1"/>
    <col min="525" max="526" width="26.42578125" style="5" bestFit="1" customWidth="1"/>
    <col min="527" max="527" width="26" style="5" customWidth="1"/>
    <col min="528" max="528" width="9.140625" style="5"/>
    <col min="529" max="529" width="15.140625" style="5" customWidth="1"/>
    <col min="530" max="768" width="9.140625" style="5"/>
    <col min="769" max="769" width="74.42578125" style="5" customWidth="1"/>
    <col min="770" max="770" width="11" style="5" bestFit="1" customWidth="1"/>
    <col min="771" max="771" width="28.140625" style="5" bestFit="1" customWidth="1"/>
    <col min="772" max="772" width="25" style="5" customWidth="1"/>
    <col min="773" max="779" width="26.42578125" style="5" bestFit="1" customWidth="1"/>
    <col min="780" max="780" width="25" style="5" customWidth="1"/>
    <col min="781" max="782" width="26.42578125" style="5" bestFit="1" customWidth="1"/>
    <col min="783" max="783" width="26" style="5" customWidth="1"/>
    <col min="784" max="784" width="9.140625" style="5"/>
    <col min="785" max="785" width="15.140625" style="5" customWidth="1"/>
    <col min="786" max="1024" width="9.140625" style="5"/>
    <col min="1025" max="1025" width="74.42578125" style="5" customWidth="1"/>
    <col min="1026" max="1026" width="11" style="5" bestFit="1" customWidth="1"/>
    <col min="1027" max="1027" width="28.140625" style="5" bestFit="1" customWidth="1"/>
    <col min="1028" max="1028" width="25" style="5" customWidth="1"/>
    <col min="1029" max="1035" width="26.42578125" style="5" bestFit="1" customWidth="1"/>
    <col min="1036" max="1036" width="25" style="5" customWidth="1"/>
    <col min="1037" max="1038" width="26.42578125" style="5" bestFit="1" customWidth="1"/>
    <col min="1039" max="1039" width="26" style="5" customWidth="1"/>
    <col min="1040" max="1040" width="9.140625" style="5"/>
    <col min="1041" max="1041" width="15.140625" style="5" customWidth="1"/>
    <col min="1042" max="1280" width="9.140625" style="5"/>
    <col min="1281" max="1281" width="74.42578125" style="5" customWidth="1"/>
    <col min="1282" max="1282" width="11" style="5" bestFit="1" customWidth="1"/>
    <col min="1283" max="1283" width="28.140625" style="5" bestFit="1" customWidth="1"/>
    <col min="1284" max="1284" width="25" style="5" customWidth="1"/>
    <col min="1285" max="1291" width="26.42578125" style="5" bestFit="1" customWidth="1"/>
    <col min="1292" max="1292" width="25" style="5" customWidth="1"/>
    <col min="1293" max="1294" width="26.42578125" style="5" bestFit="1" customWidth="1"/>
    <col min="1295" max="1295" width="26" style="5" customWidth="1"/>
    <col min="1296" max="1296" width="9.140625" style="5"/>
    <col min="1297" max="1297" width="15.140625" style="5" customWidth="1"/>
    <col min="1298" max="1536" width="9.140625" style="5"/>
    <col min="1537" max="1537" width="74.42578125" style="5" customWidth="1"/>
    <col min="1538" max="1538" width="11" style="5" bestFit="1" customWidth="1"/>
    <col min="1539" max="1539" width="28.140625" style="5" bestFit="1" customWidth="1"/>
    <col min="1540" max="1540" width="25" style="5" customWidth="1"/>
    <col min="1541" max="1547" width="26.42578125" style="5" bestFit="1" customWidth="1"/>
    <col min="1548" max="1548" width="25" style="5" customWidth="1"/>
    <col min="1549" max="1550" width="26.42578125" style="5" bestFit="1" customWidth="1"/>
    <col min="1551" max="1551" width="26" style="5" customWidth="1"/>
    <col min="1552" max="1552" width="9.140625" style="5"/>
    <col min="1553" max="1553" width="15.140625" style="5" customWidth="1"/>
    <col min="1554" max="1792" width="9.140625" style="5"/>
    <col min="1793" max="1793" width="74.42578125" style="5" customWidth="1"/>
    <col min="1794" max="1794" width="11" style="5" bestFit="1" customWidth="1"/>
    <col min="1795" max="1795" width="28.140625" style="5" bestFit="1" customWidth="1"/>
    <col min="1796" max="1796" width="25" style="5" customWidth="1"/>
    <col min="1797" max="1803" width="26.42578125" style="5" bestFit="1" customWidth="1"/>
    <col min="1804" max="1804" width="25" style="5" customWidth="1"/>
    <col min="1805" max="1806" width="26.42578125" style="5" bestFit="1" customWidth="1"/>
    <col min="1807" max="1807" width="26" style="5" customWidth="1"/>
    <col min="1808" max="1808" width="9.140625" style="5"/>
    <col min="1809" max="1809" width="15.140625" style="5" customWidth="1"/>
    <col min="1810" max="2048" width="9.140625" style="5"/>
    <col min="2049" max="2049" width="74.42578125" style="5" customWidth="1"/>
    <col min="2050" max="2050" width="11" style="5" bestFit="1" customWidth="1"/>
    <col min="2051" max="2051" width="28.140625" style="5" bestFit="1" customWidth="1"/>
    <col min="2052" max="2052" width="25" style="5" customWidth="1"/>
    <col min="2053" max="2059" width="26.42578125" style="5" bestFit="1" customWidth="1"/>
    <col min="2060" max="2060" width="25" style="5" customWidth="1"/>
    <col min="2061" max="2062" width="26.42578125" style="5" bestFit="1" customWidth="1"/>
    <col min="2063" max="2063" width="26" style="5" customWidth="1"/>
    <col min="2064" max="2064" width="9.140625" style="5"/>
    <col min="2065" max="2065" width="15.140625" style="5" customWidth="1"/>
    <col min="2066" max="2304" width="9.140625" style="5"/>
    <col min="2305" max="2305" width="74.42578125" style="5" customWidth="1"/>
    <col min="2306" max="2306" width="11" style="5" bestFit="1" customWidth="1"/>
    <col min="2307" max="2307" width="28.140625" style="5" bestFit="1" customWidth="1"/>
    <col min="2308" max="2308" width="25" style="5" customWidth="1"/>
    <col min="2309" max="2315" width="26.42578125" style="5" bestFit="1" customWidth="1"/>
    <col min="2316" max="2316" width="25" style="5" customWidth="1"/>
    <col min="2317" max="2318" width="26.42578125" style="5" bestFit="1" customWidth="1"/>
    <col min="2319" max="2319" width="26" style="5" customWidth="1"/>
    <col min="2320" max="2320" width="9.140625" style="5"/>
    <col min="2321" max="2321" width="15.140625" style="5" customWidth="1"/>
    <col min="2322" max="2560" width="9.140625" style="5"/>
    <col min="2561" max="2561" width="74.42578125" style="5" customWidth="1"/>
    <col min="2562" max="2562" width="11" style="5" bestFit="1" customWidth="1"/>
    <col min="2563" max="2563" width="28.140625" style="5" bestFit="1" customWidth="1"/>
    <col min="2564" max="2564" width="25" style="5" customWidth="1"/>
    <col min="2565" max="2571" width="26.42578125" style="5" bestFit="1" customWidth="1"/>
    <col min="2572" max="2572" width="25" style="5" customWidth="1"/>
    <col min="2573" max="2574" width="26.42578125" style="5" bestFit="1" customWidth="1"/>
    <col min="2575" max="2575" width="26" style="5" customWidth="1"/>
    <col min="2576" max="2576" width="9.140625" style="5"/>
    <col min="2577" max="2577" width="15.140625" style="5" customWidth="1"/>
    <col min="2578" max="2816" width="9.140625" style="5"/>
    <col min="2817" max="2817" width="74.42578125" style="5" customWidth="1"/>
    <col min="2818" max="2818" width="11" style="5" bestFit="1" customWidth="1"/>
    <col min="2819" max="2819" width="28.140625" style="5" bestFit="1" customWidth="1"/>
    <col min="2820" max="2820" width="25" style="5" customWidth="1"/>
    <col min="2821" max="2827" width="26.42578125" style="5" bestFit="1" customWidth="1"/>
    <col min="2828" max="2828" width="25" style="5" customWidth="1"/>
    <col min="2829" max="2830" width="26.42578125" style="5" bestFit="1" customWidth="1"/>
    <col min="2831" max="2831" width="26" style="5" customWidth="1"/>
    <col min="2832" max="2832" width="9.140625" style="5"/>
    <col min="2833" max="2833" width="15.140625" style="5" customWidth="1"/>
    <col min="2834" max="3072" width="9.140625" style="5"/>
    <col min="3073" max="3073" width="74.42578125" style="5" customWidth="1"/>
    <col min="3074" max="3074" width="11" style="5" bestFit="1" customWidth="1"/>
    <col min="3075" max="3075" width="28.140625" style="5" bestFit="1" customWidth="1"/>
    <col min="3076" max="3076" width="25" style="5" customWidth="1"/>
    <col min="3077" max="3083" width="26.42578125" style="5" bestFit="1" customWidth="1"/>
    <col min="3084" max="3084" width="25" style="5" customWidth="1"/>
    <col min="3085" max="3086" width="26.42578125" style="5" bestFit="1" customWidth="1"/>
    <col min="3087" max="3087" width="26" style="5" customWidth="1"/>
    <col min="3088" max="3088" width="9.140625" style="5"/>
    <col min="3089" max="3089" width="15.140625" style="5" customWidth="1"/>
    <col min="3090" max="3328" width="9.140625" style="5"/>
    <col min="3329" max="3329" width="74.42578125" style="5" customWidth="1"/>
    <col min="3330" max="3330" width="11" style="5" bestFit="1" customWidth="1"/>
    <col min="3331" max="3331" width="28.140625" style="5" bestFit="1" customWidth="1"/>
    <col min="3332" max="3332" width="25" style="5" customWidth="1"/>
    <col min="3333" max="3339" width="26.42578125" style="5" bestFit="1" customWidth="1"/>
    <col min="3340" max="3340" width="25" style="5" customWidth="1"/>
    <col min="3341" max="3342" width="26.42578125" style="5" bestFit="1" customWidth="1"/>
    <col min="3343" max="3343" width="26" style="5" customWidth="1"/>
    <col min="3344" max="3344" width="9.140625" style="5"/>
    <col min="3345" max="3345" width="15.140625" style="5" customWidth="1"/>
    <col min="3346" max="3584" width="9.140625" style="5"/>
    <col min="3585" max="3585" width="74.42578125" style="5" customWidth="1"/>
    <col min="3586" max="3586" width="11" style="5" bestFit="1" customWidth="1"/>
    <col min="3587" max="3587" width="28.140625" style="5" bestFit="1" customWidth="1"/>
    <col min="3588" max="3588" width="25" style="5" customWidth="1"/>
    <col min="3589" max="3595" width="26.42578125" style="5" bestFit="1" customWidth="1"/>
    <col min="3596" max="3596" width="25" style="5" customWidth="1"/>
    <col min="3597" max="3598" width="26.42578125" style="5" bestFit="1" customWidth="1"/>
    <col min="3599" max="3599" width="26" style="5" customWidth="1"/>
    <col min="3600" max="3600" width="9.140625" style="5"/>
    <col min="3601" max="3601" width="15.140625" style="5" customWidth="1"/>
    <col min="3602" max="3840" width="9.140625" style="5"/>
    <col min="3841" max="3841" width="74.42578125" style="5" customWidth="1"/>
    <col min="3842" max="3842" width="11" style="5" bestFit="1" customWidth="1"/>
    <col min="3843" max="3843" width="28.140625" style="5" bestFit="1" customWidth="1"/>
    <col min="3844" max="3844" width="25" style="5" customWidth="1"/>
    <col min="3845" max="3851" width="26.42578125" style="5" bestFit="1" customWidth="1"/>
    <col min="3852" max="3852" width="25" style="5" customWidth="1"/>
    <col min="3853" max="3854" width="26.42578125" style="5" bestFit="1" customWidth="1"/>
    <col min="3855" max="3855" width="26" style="5" customWidth="1"/>
    <col min="3856" max="3856" width="9.140625" style="5"/>
    <col min="3857" max="3857" width="15.140625" style="5" customWidth="1"/>
    <col min="3858" max="4096" width="9.140625" style="5"/>
    <col min="4097" max="4097" width="74.42578125" style="5" customWidth="1"/>
    <col min="4098" max="4098" width="11" style="5" bestFit="1" customWidth="1"/>
    <col min="4099" max="4099" width="28.140625" style="5" bestFit="1" customWidth="1"/>
    <col min="4100" max="4100" width="25" style="5" customWidth="1"/>
    <col min="4101" max="4107" width="26.42578125" style="5" bestFit="1" customWidth="1"/>
    <col min="4108" max="4108" width="25" style="5" customWidth="1"/>
    <col min="4109" max="4110" width="26.42578125" style="5" bestFit="1" customWidth="1"/>
    <col min="4111" max="4111" width="26" style="5" customWidth="1"/>
    <col min="4112" max="4112" width="9.140625" style="5"/>
    <col min="4113" max="4113" width="15.140625" style="5" customWidth="1"/>
    <col min="4114" max="4352" width="9.140625" style="5"/>
    <col min="4353" max="4353" width="74.42578125" style="5" customWidth="1"/>
    <col min="4354" max="4354" width="11" style="5" bestFit="1" customWidth="1"/>
    <col min="4355" max="4355" width="28.140625" style="5" bestFit="1" customWidth="1"/>
    <col min="4356" max="4356" width="25" style="5" customWidth="1"/>
    <col min="4357" max="4363" width="26.42578125" style="5" bestFit="1" customWidth="1"/>
    <col min="4364" max="4364" width="25" style="5" customWidth="1"/>
    <col min="4365" max="4366" width="26.42578125" style="5" bestFit="1" customWidth="1"/>
    <col min="4367" max="4367" width="26" style="5" customWidth="1"/>
    <col min="4368" max="4368" width="9.140625" style="5"/>
    <col min="4369" max="4369" width="15.140625" style="5" customWidth="1"/>
    <col min="4370" max="4608" width="9.140625" style="5"/>
    <col min="4609" max="4609" width="74.42578125" style="5" customWidth="1"/>
    <col min="4610" max="4610" width="11" style="5" bestFit="1" customWidth="1"/>
    <col min="4611" max="4611" width="28.140625" style="5" bestFit="1" customWidth="1"/>
    <col min="4612" max="4612" width="25" style="5" customWidth="1"/>
    <col min="4613" max="4619" width="26.42578125" style="5" bestFit="1" customWidth="1"/>
    <col min="4620" max="4620" width="25" style="5" customWidth="1"/>
    <col min="4621" max="4622" width="26.42578125" style="5" bestFit="1" customWidth="1"/>
    <col min="4623" max="4623" width="26" style="5" customWidth="1"/>
    <col min="4624" max="4624" width="9.140625" style="5"/>
    <col min="4625" max="4625" width="15.140625" style="5" customWidth="1"/>
    <col min="4626" max="4864" width="9.140625" style="5"/>
    <col min="4865" max="4865" width="74.42578125" style="5" customWidth="1"/>
    <col min="4866" max="4866" width="11" style="5" bestFit="1" customWidth="1"/>
    <col min="4867" max="4867" width="28.140625" style="5" bestFit="1" customWidth="1"/>
    <col min="4868" max="4868" width="25" style="5" customWidth="1"/>
    <col min="4869" max="4875" width="26.42578125" style="5" bestFit="1" customWidth="1"/>
    <col min="4876" max="4876" width="25" style="5" customWidth="1"/>
    <col min="4877" max="4878" width="26.42578125" style="5" bestFit="1" customWidth="1"/>
    <col min="4879" max="4879" width="26" style="5" customWidth="1"/>
    <col min="4880" max="4880" width="9.140625" style="5"/>
    <col min="4881" max="4881" width="15.140625" style="5" customWidth="1"/>
    <col min="4882" max="5120" width="9.140625" style="5"/>
    <col min="5121" max="5121" width="74.42578125" style="5" customWidth="1"/>
    <col min="5122" max="5122" width="11" style="5" bestFit="1" customWidth="1"/>
    <col min="5123" max="5123" width="28.140625" style="5" bestFit="1" customWidth="1"/>
    <col min="5124" max="5124" width="25" style="5" customWidth="1"/>
    <col min="5125" max="5131" width="26.42578125" style="5" bestFit="1" customWidth="1"/>
    <col min="5132" max="5132" width="25" style="5" customWidth="1"/>
    <col min="5133" max="5134" width="26.42578125" style="5" bestFit="1" customWidth="1"/>
    <col min="5135" max="5135" width="26" style="5" customWidth="1"/>
    <col min="5136" max="5136" width="9.140625" style="5"/>
    <col min="5137" max="5137" width="15.140625" style="5" customWidth="1"/>
    <col min="5138" max="5376" width="9.140625" style="5"/>
    <col min="5377" max="5377" width="74.42578125" style="5" customWidth="1"/>
    <col min="5378" max="5378" width="11" style="5" bestFit="1" customWidth="1"/>
    <col min="5379" max="5379" width="28.140625" style="5" bestFit="1" customWidth="1"/>
    <col min="5380" max="5380" width="25" style="5" customWidth="1"/>
    <col min="5381" max="5387" width="26.42578125" style="5" bestFit="1" customWidth="1"/>
    <col min="5388" max="5388" width="25" style="5" customWidth="1"/>
    <col min="5389" max="5390" width="26.42578125" style="5" bestFit="1" customWidth="1"/>
    <col min="5391" max="5391" width="26" style="5" customWidth="1"/>
    <col min="5392" max="5392" width="9.140625" style="5"/>
    <col min="5393" max="5393" width="15.140625" style="5" customWidth="1"/>
    <col min="5394" max="5632" width="9.140625" style="5"/>
    <col min="5633" max="5633" width="74.42578125" style="5" customWidth="1"/>
    <col min="5634" max="5634" width="11" style="5" bestFit="1" customWidth="1"/>
    <col min="5635" max="5635" width="28.140625" style="5" bestFit="1" customWidth="1"/>
    <col min="5636" max="5636" width="25" style="5" customWidth="1"/>
    <col min="5637" max="5643" width="26.42578125" style="5" bestFit="1" customWidth="1"/>
    <col min="5644" max="5644" width="25" style="5" customWidth="1"/>
    <col min="5645" max="5646" width="26.42578125" style="5" bestFit="1" customWidth="1"/>
    <col min="5647" max="5647" width="26" style="5" customWidth="1"/>
    <col min="5648" max="5648" width="9.140625" style="5"/>
    <col min="5649" max="5649" width="15.140625" style="5" customWidth="1"/>
    <col min="5650" max="5888" width="9.140625" style="5"/>
    <col min="5889" max="5889" width="74.42578125" style="5" customWidth="1"/>
    <col min="5890" max="5890" width="11" style="5" bestFit="1" customWidth="1"/>
    <col min="5891" max="5891" width="28.140625" style="5" bestFit="1" customWidth="1"/>
    <col min="5892" max="5892" width="25" style="5" customWidth="1"/>
    <col min="5893" max="5899" width="26.42578125" style="5" bestFit="1" customWidth="1"/>
    <col min="5900" max="5900" width="25" style="5" customWidth="1"/>
    <col min="5901" max="5902" width="26.42578125" style="5" bestFit="1" customWidth="1"/>
    <col min="5903" max="5903" width="26" style="5" customWidth="1"/>
    <col min="5904" max="5904" width="9.140625" style="5"/>
    <col min="5905" max="5905" width="15.140625" style="5" customWidth="1"/>
    <col min="5906" max="6144" width="9.140625" style="5"/>
    <col min="6145" max="6145" width="74.42578125" style="5" customWidth="1"/>
    <col min="6146" max="6146" width="11" style="5" bestFit="1" customWidth="1"/>
    <col min="6147" max="6147" width="28.140625" style="5" bestFit="1" customWidth="1"/>
    <col min="6148" max="6148" width="25" style="5" customWidth="1"/>
    <col min="6149" max="6155" width="26.42578125" style="5" bestFit="1" customWidth="1"/>
    <col min="6156" max="6156" width="25" style="5" customWidth="1"/>
    <col min="6157" max="6158" width="26.42578125" style="5" bestFit="1" customWidth="1"/>
    <col min="6159" max="6159" width="26" style="5" customWidth="1"/>
    <col min="6160" max="6160" width="9.140625" style="5"/>
    <col min="6161" max="6161" width="15.140625" style="5" customWidth="1"/>
    <col min="6162" max="6400" width="9.140625" style="5"/>
    <col min="6401" max="6401" width="74.42578125" style="5" customWidth="1"/>
    <col min="6402" max="6402" width="11" style="5" bestFit="1" customWidth="1"/>
    <col min="6403" max="6403" width="28.140625" style="5" bestFit="1" customWidth="1"/>
    <col min="6404" max="6404" width="25" style="5" customWidth="1"/>
    <col min="6405" max="6411" width="26.42578125" style="5" bestFit="1" customWidth="1"/>
    <col min="6412" max="6412" width="25" style="5" customWidth="1"/>
    <col min="6413" max="6414" width="26.42578125" style="5" bestFit="1" customWidth="1"/>
    <col min="6415" max="6415" width="26" style="5" customWidth="1"/>
    <col min="6416" max="6416" width="9.140625" style="5"/>
    <col min="6417" max="6417" width="15.140625" style="5" customWidth="1"/>
    <col min="6418" max="6656" width="9.140625" style="5"/>
    <col min="6657" max="6657" width="74.42578125" style="5" customWidth="1"/>
    <col min="6658" max="6658" width="11" style="5" bestFit="1" customWidth="1"/>
    <col min="6659" max="6659" width="28.140625" style="5" bestFit="1" customWidth="1"/>
    <col min="6660" max="6660" width="25" style="5" customWidth="1"/>
    <col min="6661" max="6667" width="26.42578125" style="5" bestFit="1" customWidth="1"/>
    <col min="6668" max="6668" width="25" style="5" customWidth="1"/>
    <col min="6669" max="6670" width="26.42578125" style="5" bestFit="1" customWidth="1"/>
    <col min="6671" max="6671" width="26" style="5" customWidth="1"/>
    <col min="6672" max="6672" width="9.140625" style="5"/>
    <col min="6673" max="6673" width="15.140625" style="5" customWidth="1"/>
    <col min="6674" max="6912" width="9.140625" style="5"/>
    <col min="6913" max="6913" width="74.42578125" style="5" customWidth="1"/>
    <col min="6914" max="6914" width="11" style="5" bestFit="1" customWidth="1"/>
    <col min="6915" max="6915" width="28.140625" style="5" bestFit="1" customWidth="1"/>
    <col min="6916" max="6916" width="25" style="5" customWidth="1"/>
    <col min="6917" max="6923" width="26.42578125" style="5" bestFit="1" customWidth="1"/>
    <col min="6924" max="6924" width="25" style="5" customWidth="1"/>
    <col min="6925" max="6926" width="26.42578125" style="5" bestFit="1" customWidth="1"/>
    <col min="6927" max="6927" width="26" style="5" customWidth="1"/>
    <col min="6928" max="6928" width="9.140625" style="5"/>
    <col min="6929" max="6929" width="15.140625" style="5" customWidth="1"/>
    <col min="6930" max="7168" width="9.140625" style="5"/>
    <col min="7169" max="7169" width="74.42578125" style="5" customWidth="1"/>
    <col min="7170" max="7170" width="11" style="5" bestFit="1" customWidth="1"/>
    <col min="7171" max="7171" width="28.140625" style="5" bestFit="1" customWidth="1"/>
    <col min="7172" max="7172" width="25" style="5" customWidth="1"/>
    <col min="7173" max="7179" width="26.42578125" style="5" bestFit="1" customWidth="1"/>
    <col min="7180" max="7180" width="25" style="5" customWidth="1"/>
    <col min="7181" max="7182" width="26.42578125" style="5" bestFit="1" customWidth="1"/>
    <col min="7183" max="7183" width="26" style="5" customWidth="1"/>
    <col min="7184" max="7184" width="9.140625" style="5"/>
    <col min="7185" max="7185" width="15.140625" style="5" customWidth="1"/>
    <col min="7186" max="7424" width="9.140625" style="5"/>
    <col min="7425" max="7425" width="74.42578125" style="5" customWidth="1"/>
    <col min="7426" max="7426" width="11" style="5" bestFit="1" customWidth="1"/>
    <col min="7427" max="7427" width="28.140625" style="5" bestFit="1" customWidth="1"/>
    <col min="7428" max="7428" width="25" style="5" customWidth="1"/>
    <col min="7429" max="7435" width="26.42578125" style="5" bestFit="1" customWidth="1"/>
    <col min="7436" max="7436" width="25" style="5" customWidth="1"/>
    <col min="7437" max="7438" width="26.42578125" style="5" bestFit="1" customWidth="1"/>
    <col min="7439" max="7439" width="26" style="5" customWidth="1"/>
    <col min="7440" max="7440" width="9.140625" style="5"/>
    <col min="7441" max="7441" width="15.140625" style="5" customWidth="1"/>
    <col min="7442" max="7680" width="9.140625" style="5"/>
    <col min="7681" max="7681" width="74.42578125" style="5" customWidth="1"/>
    <col min="7682" max="7682" width="11" style="5" bestFit="1" customWidth="1"/>
    <col min="7683" max="7683" width="28.140625" style="5" bestFit="1" customWidth="1"/>
    <col min="7684" max="7684" width="25" style="5" customWidth="1"/>
    <col min="7685" max="7691" width="26.42578125" style="5" bestFit="1" customWidth="1"/>
    <col min="7692" max="7692" width="25" style="5" customWidth="1"/>
    <col min="7693" max="7694" width="26.42578125" style="5" bestFit="1" customWidth="1"/>
    <col min="7695" max="7695" width="26" style="5" customWidth="1"/>
    <col min="7696" max="7696" width="9.140625" style="5"/>
    <col min="7697" max="7697" width="15.140625" style="5" customWidth="1"/>
    <col min="7698" max="7936" width="9.140625" style="5"/>
    <col min="7937" max="7937" width="74.42578125" style="5" customWidth="1"/>
    <col min="7938" max="7938" width="11" style="5" bestFit="1" customWidth="1"/>
    <col min="7939" max="7939" width="28.140625" style="5" bestFit="1" customWidth="1"/>
    <col min="7940" max="7940" width="25" style="5" customWidth="1"/>
    <col min="7941" max="7947" width="26.42578125" style="5" bestFit="1" customWidth="1"/>
    <col min="7948" max="7948" width="25" style="5" customWidth="1"/>
    <col min="7949" max="7950" width="26.42578125" style="5" bestFit="1" customWidth="1"/>
    <col min="7951" max="7951" width="26" style="5" customWidth="1"/>
    <col min="7952" max="7952" width="9.140625" style="5"/>
    <col min="7953" max="7953" width="15.140625" style="5" customWidth="1"/>
    <col min="7954" max="8192" width="9.140625" style="5"/>
    <col min="8193" max="8193" width="74.42578125" style="5" customWidth="1"/>
    <col min="8194" max="8194" width="11" style="5" bestFit="1" customWidth="1"/>
    <col min="8195" max="8195" width="28.140625" style="5" bestFit="1" customWidth="1"/>
    <col min="8196" max="8196" width="25" style="5" customWidth="1"/>
    <col min="8197" max="8203" width="26.42578125" style="5" bestFit="1" customWidth="1"/>
    <col min="8204" max="8204" width="25" style="5" customWidth="1"/>
    <col min="8205" max="8206" width="26.42578125" style="5" bestFit="1" customWidth="1"/>
    <col min="8207" max="8207" width="26" style="5" customWidth="1"/>
    <col min="8208" max="8208" width="9.140625" style="5"/>
    <col min="8209" max="8209" width="15.140625" style="5" customWidth="1"/>
    <col min="8210" max="8448" width="9.140625" style="5"/>
    <col min="8449" max="8449" width="74.42578125" style="5" customWidth="1"/>
    <col min="8450" max="8450" width="11" style="5" bestFit="1" customWidth="1"/>
    <col min="8451" max="8451" width="28.140625" style="5" bestFit="1" customWidth="1"/>
    <col min="8452" max="8452" width="25" style="5" customWidth="1"/>
    <col min="8453" max="8459" width="26.42578125" style="5" bestFit="1" customWidth="1"/>
    <col min="8460" max="8460" width="25" style="5" customWidth="1"/>
    <col min="8461" max="8462" width="26.42578125" style="5" bestFit="1" customWidth="1"/>
    <col min="8463" max="8463" width="26" style="5" customWidth="1"/>
    <col min="8464" max="8464" width="9.140625" style="5"/>
    <col min="8465" max="8465" width="15.140625" style="5" customWidth="1"/>
    <col min="8466" max="8704" width="9.140625" style="5"/>
    <col min="8705" max="8705" width="74.42578125" style="5" customWidth="1"/>
    <col min="8706" max="8706" width="11" style="5" bestFit="1" customWidth="1"/>
    <col min="8707" max="8707" width="28.140625" style="5" bestFit="1" customWidth="1"/>
    <col min="8708" max="8708" width="25" style="5" customWidth="1"/>
    <col min="8709" max="8715" width="26.42578125" style="5" bestFit="1" customWidth="1"/>
    <col min="8716" max="8716" width="25" style="5" customWidth="1"/>
    <col min="8717" max="8718" width="26.42578125" style="5" bestFit="1" customWidth="1"/>
    <col min="8719" max="8719" width="26" style="5" customWidth="1"/>
    <col min="8720" max="8720" width="9.140625" style="5"/>
    <col min="8721" max="8721" width="15.140625" style="5" customWidth="1"/>
    <col min="8722" max="8960" width="9.140625" style="5"/>
    <col min="8961" max="8961" width="74.42578125" style="5" customWidth="1"/>
    <col min="8962" max="8962" width="11" style="5" bestFit="1" customWidth="1"/>
    <col min="8963" max="8963" width="28.140625" style="5" bestFit="1" customWidth="1"/>
    <col min="8964" max="8964" width="25" style="5" customWidth="1"/>
    <col min="8965" max="8971" width="26.42578125" style="5" bestFit="1" customWidth="1"/>
    <col min="8972" max="8972" width="25" style="5" customWidth="1"/>
    <col min="8973" max="8974" width="26.42578125" style="5" bestFit="1" customWidth="1"/>
    <col min="8975" max="8975" width="26" style="5" customWidth="1"/>
    <col min="8976" max="8976" width="9.140625" style="5"/>
    <col min="8977" max="8977" width="15.140625" style="5" customWidth="1"/>
    <col min="8978" max="9216" width="9.140625" style="5"/>
    <col min="9217" max="9217" width="74.42578125" style="5" customWidth="1"/>
    <col min="9218" max="9218" width="11" style="5" bestFit="1" customWidth="1"/>
    <col min="9219" max="9219" width="28.140625" style="5" bestFit="1" customWidth="1"/>
    <col min="9220" max="9220" width="25" style="5" customWidth="1"/>
    <col min="9221" max="9227" width="26.42578125" style="5" bestFit="1" customWidth="1"/>
    <col min="9228" max="9228" width="25" style="5" customWidth="1"/>
    <col min="9229" max="9230" width="26.42578125" style="5" bestFit="1" customWidth="1"/>
    <col min="9231" max="9231" width="26" style="5" customWidth="1"/>
    <col min="9232" max="9232" width="9.140625" style="5"/>
    <col min="9233" max="9233" width="15.140625" style="5" customWidth="1"/>
    <col min="9234" max="9472" width="9.140625" style="5"/>
    <col min="9473" max="9473" width="74.42578125" style="5" customWidth="1"/>
    <col min="9474" max="9474" width="11" style="5" bestFit="1" customWidth="1"/>
    <col min="9475" max="9475" width="28.140625" style="5" bestFit="1" customWidth="1"/>
    <col min="9476" max="9476" width="25" style="5" customWidth="1"/>
    <col min="9477" max="9483" width="26.42578125" style="5" bestFit="1" customWidth="1"/>
    <col min="9484" max="9484" width="25" style="5" customWidth="1"/>
    <col min="9485" max="9486" width="26.42578125" style="5" bestFit="1" customWidth="1"/>
    <col min="9487" max="9487" width="26" style="5" customWidth="1"/>
    <col min="9488" max="9488" width="9.140625" style="5"/>
    <col min="9489" max="9489" width="15.140625" style="5" customWidth="1"/>
    <col min="9490" max="9728" width="9.140625" style="5"/>
    <col min="9729" max="9729" width="74.42578125" style="5" customWidth="1"/>
    <col min="9730" max="9730" width="11" style="5" bestFit="1" customWidth="1"/>
    <col min="9731" max="9731" width="28.140625" style="5" bestFit="1" customWidth="1"/>
    <col min="9732" max="9732" width="25" style="5" customWidth="1"/>
    <col min="9733" max="9739" width="26.42578125" style="5" bestFit="1" customWidth="1"/>
    <col min="9740" max="9740" width="25" style="5" customWidth="1"/>
    <col min="9741" max="9742" width="26.42578125" style="5" bestFit="1" customWidth="1"/>
    <col min="9743" max="9743" width="26" style="5" customWidth="1"/>
    <col min="9744" max="9744" width="9.140625" style="5"/>
    <col min="9745" max="9745" width="15.140625" style="5" customWidth="1"/>
    <col min="9746" max="9984" width="9.140625" style="5"/>
    <col min="9985" max="9985" width="74.42578125" style="5" customWidth="1"/>
    <col min="9986" max="9986" width="11" style="5" bestFit="1" customWidth="1"/>
    <col min="9987" max="9987" width="28.140625" style="5" bestFit="1" customWidth="1"/>
    <col min="9988" max="9988" width="25" style="5" customWidth="1"/>
    <col min="9989" max="9995" width="26.42578125" style="5" bestFit="1" customWidth="1"/>
    <col min="9996" max="9996" width="25" style="5" customWidth="1"/>
    <col min="9997" max="9998" width="26.42578125" style="5" bestFit="1" customWidth="1"/>
    <col min="9999" max="9999" width="26" style="5" customWidth="1"/>
    <col min="10000" max="10000" width="9.140625" style="5"/>
    <col min="10001" max="10001" width="15.140625" style="5" customWidth="1"/>
    <col min="10002" max="10240" width="9.140625" style="5"/>
    <col min="10241" max="10241" width="74.42578125" style="5" customWidth="1"/>
    <col min="10242" max="10242" width="11" style="5" bestFit="1" customWidth="1"/>
    <col min="10243" max="10243" width="28.140625" style="5" bestFit="1" customWidth="1"/>
    <col min="10244" max="10244" width="25" style="5" customWidth="1"/>
    <col min="10245" max="10251" width="26.42578125" style="5" bestFit="1" customWidth="1"/>
    <col min="10252" max="10252" width="25" style="5" customWidth="1"/>
    <col min="10253" max="10254" width="26.42578125" style="5" bestFit="1" customWidth="1"/>
    <col min="10255" max="10255" width="26" style="5" customWidth="1"/>
    <col min="10256" max="10256" width="9.140625" style="5"/>
    <col min="10257" max="10257" width="15.140625" style="5" customWidth="1"/>
    <col min="10258" max="10496" width="9.140625" style="5"/>
    <col min="10497" max="10497" width="74.42578125" style="5" customWidth="1"/>
    <col min="10498" max="10498" width="11" style="5" bestFit="1" customWidth="1"/>
    <col min="10499" max="10499" width="28.140625" style="5" bestFit="1" customWidth="1"/>
    <col min="10500" max="10500" width="25" style="5" customWidth="1"/>
    <col min="10501" max="10507" width="26.42578125" style="5" bestFit="1" customWidth="1"/>
    <col min="10508" max="10508" width="25" style="5" customWidth="1"/>
    <col min="10509" max="10510" width="26.42578125" style="5" bestFit="1" customWidth="1"/>
    <col min="10511" max="10511" width="26" style="5" customWidth="1"/>
    <col min="10512" max="10512" width="9.140625" style="5"/>
    <col min="10513" max="10513" width="15.140625" style="5" customWidth="1"/>
    <col min="10514" max="10752" width="9.140625" style="5"/>
    <col min="10753" max="10753" width="74.42578125" style="5" customWidth="1"/>
    <col min="10754" max="10754" width="11" style="5" bestFit="1" customWidth="1"/>
    <col min="10755" max="10755" width="28.140625" style="5" bestFit="1" customWidth="1"/>
    <col min="10756" max="10756" width="25" style="5" customWidth="1"/>
    <col min="10757" max="10763" width="26.42578125" style="5" bestFit="1" customWidth="1"/>
    <col min="10764" max="10764" width="25" style="5" customWidth="1"/>
    <col min="10765" max="10766" width="26.42578125" style="5" bestFit="1" customWidth="1"/>
    <col min="10767" max="10767" width="26" style="5" customWidth="1"/>
    <col min="10768" max="10768" width="9.140625" style="5"/>
    <col min="10769" max="10769" width="15.140625" style="5" customWidth="1"/>
    <col min="10770" max="11008" width="9.140625" style="5"/>
    <col min="11009" max="11009" width="74.42578125" style="5" customWidth="1"/>
    <col min="11010" max="11010" width="11" style="5" bestFit="1" customWidth="1"/>
    <col min="11011" max="11011" width="28.140625" style="5" bestFit="1" customWidth="1"/>
    <col min="11012" max="11012" width="25" style="5" customWidth="1"/>
    <col min="11013" max="11019" width="26.42578125" style="5" bestFit="1" customWidth="1"/>
    <col min="11020" max="11020" width="25" style="5" customWidth="1"/>
    <col min="11021" max="11022" width="26.42578125" style="5" bestFit="1" customWidth="1"/>
    <col min="11023" max="11023" width="26" style="5" customWidth="1"/>
    <col min="11024" max="11024" width="9.140625" style="5"/>
    <col min="11025" max="11025" width="15.140625" style="5" customWidth="1"/>
    <col min="11026" max="11264" width="9.140625" style="5"/>
    <col min="11265" max="11265" width="74.42578125" style="5" customWidth="1"/>
    <col min="11266" max="11266" width="11" style="5" bestFit="1" customWidth="1"/>
    <col min="11267" max="11267" width="28.140625" style="5" bestFit="1" customWidth="1"/>
    <col min="11268" max="11268" width="25" style="5" customWidth="1"/>
    <col min="11269" max="11275" width="26.42578125" style="5" bestFit="1" customWidth="1"/>
    <col min="11276" max="11276" width="25" style="5" customWidth="1"/>
    <col min="11277" max="11278" width="26.42578125" style="5" bestFit="1" customWidth="1"/>
    <col min="11279" max="11279" width="26" style="5" customWidth="1"/>
    <col min="11280" max="11280" width="9.140625" style="5"/>
    <col min="11281" max="11281" width="15.140625" style="5" customWidth="1"/>
    <col min="11282" max="11520" width="9.140625" style="5"/>
    <col min="11521" max="11521" width="74.42578125" style="5" customWidth="1"/>
    <col min="11522" max="11522" width="11" style="5" bestFit="1" customWidth="1"/>
    <col min="11523" max="11523" width="28.140625" style="5" bestFit="1" customWidth="1"/>
    <col min="11524" max="11524" width="25" style="5" customWidth="1"/>
    <col min="11525" max="11531" width="26.42578125" style="5" bestFit="1" customWidth="1"/>
    <col min="11532" max="11532" width="25" style="5" customWidth="1"/>
    <col min="11533" max="11534" width="26.42578125" style="5" bestFit="1" customWidth="1"/>
    <col min="11535" max="11535" width="26" style="5" customWidth="1"/>
    <col min="11536" max="11536" width="9.140625" style="5"/>
    <col min="11537" max="11537" width="15.140625" style="5" customWidth="1"/>
    <col min="11538" max="11776" width="9.140625" style="5"/>
    <col min="11777" max="11777" width="74.42578125" style="5" customWidth="1"/>
    <col min="11778" max="11778" width="11" style="5" bestFit="1" customWidth="1"/>
    <col min="11779" max="11779" width="28.140625" style="5" bestFit="1" customWidth="1"/>
    <col min="11780" max="11780" width="25" style="5" customWidth="1"/>
    <col min="11781" max="11787" width="26.42578125" style="5" bestFit="1" customWidth="1"/>
    <col min="11788" max="11788" width="25" style="5" customWidth="1"/>
    <col min="11789" max="11790" width="26.42578125" style="5" bestFit="1" customWidth="1"/>
    <col min="11791" max="11791" width="26" style="5" customWidth="1"/>
    <col min="11792" max="11792" width="9.140625" style="5"/>
    <col min="11793" max="11793" width="15.140625" style="5" customWidth="1"/>
    <col min="11794" max="12032" width="9.140625" style="5"/>
    <col min="12033" max="12033" width="74.42578125" style="5" customWidth="1"/>
    <col min="12034" max="12034" width="11" style="5" bestFit="1" customWidth="1"/>
    <col min="12035" max="12035" width="28.140625" style="5" bestFit="1" customWidth="1"/>
    <col min="12036" max="12036" width="25" style="5" customWidth="1"/>
    <col min="12037" max="12043" width="26.42578125" style="5" bestFit="1" customWidth="1"/>
    <col min="12044" max="12044" width="25" style="5" customWidth="1"/>
    <col min="12045" max="12046" width="26.42578125" style="5" bestFit="1" customWidth="1"/>
    <col min="12047" max="12047" width="26" style="5" customWidth="1"/>
    <col min="12048" max="12048" width="9.140625" style="5"/>
    <col min="12049" max="12049" width="15.140625" style="5" customWidth="1"/>
    <col min="12050" max="12288" width="9.140625" style="5"/>
    <col min="12289" max="12289" width="74.42578125" style="5" customWidth="1"/>
    <col min="12290" max="12290" width="11" style="5" bestFit="1" customWidth="1"/>
    <col min="12291" max="12291" width="28.140625" style="5" bestFit="1" customWidth="1"/>
    <col min="12292" max="12292" width="25" style="5" customWidth="1"/>
    <col min="12293" max="12299" width="26.42578125" style="5" bestFit="1" customWidth="1"/>
    <col min="12300" max="12300" width="25" style="5" customWidth="1"/>
    <col min="12301" max="12302" width="26.42578125" style="5" bestFit="1" customWidth="1"/>
    <col min="12303" max="12303" width="26" style="5" customWidth="1"/>
    <col min="12304" max="12304" width="9.140625" style="5"/>
    <col min="12305" max="12305" width="15.140625" style="5" customWidth="1"/>
    <col min="12306" max="12544" width="9.140625" style="5"/>
    <col min="12545" max="12545" width="74.42578125" style="5" customWidth="1"/>
    <col min="12546" max="12546" width="11" style="5" bestFit="1" customWidth="1"/>
    <col min="12547" max="12547" width="28.140625" style="5" bestFit="1" customWidth="1"/>
    <col min="12548" max="12548" width="25" style="5" customWidth="1"/>
    <col min="12549" max="12555" width="26.42578125" style="5" bestFit="1" customWidth="1"/>
    <col min="12556" max="12556" width="25" style="5" customWidth="1"/>
    <col min="12557" max="12558" width="26.42578125" style="5" bestFit="1" customWidth="1"/>
    <col min="12559" max="12559" width="26" style="5" customWidth="1"/>
    <col min="12560" max="12560" width="9.140625" style="5"/>
    <col min="12561" max="12561" width="15.140625" style="5" customWidth="1"/>
    <col min="12562" max="12800" width="9.140625" style="5"/>
    <col min="12801" max="12801" width="74.42578125" style="5" customWidth="1"/>
    <col min="12802" max="12802" width="11" style="5" bestFit="1" customWidth="1"/>
    <col min="12803" max="12803" width="28.140625" style="5" bestFit="1" customWidth="1"/>
    <col min="12804" max="12804" width="25" style="5" customWidth="1"/>
    <col min="12805" max="12811" width="26.42578125" style="5" bestFit="1" customWidth="1"/>
    <col min="12812" max="12812" width="25" style="5" customWidth="1"/>
    <col min="12813" max="12814" width="26.42578125" style="5" bestFit="1" customWidth="1"/>
    <col min="12815" max="12815" width="26" style="5" customWidth="1"/>
    <col min="12816" max="12816" width="9.140625" style="5"/>
    <col min="12817" max="12817" width="15.140625" style="5" customWidth="1"/>
    <col min="12818" max="13056" width="9.140625" style="5"/>
    <col min="13057" max="13057" width="74.42578125" style="5" customWidth="1"/>
    <col min="13058" max="13058" width="11" style="5" bestFit="1" customWidth="1"/>
    <col min="13059" max="13059" width="28.140625" style="5" bestFit="1" customWidth="1"/>
    <col min="13060" max="13060" width="25" style="5" customWidth="1"/>
    <col min="13061" max="13067" width="26.42578125" style="5" bestFit="1" customWidth="1"/>
    <col min="13068" max="13068" width="25" style="5" customWidth="1"/>
    <col min="13069" max="13070" width="26.42578125" style="5" bestFit="1" customWidth="1"/>
    <col min="13071" max="13071" width="26" style="5" customWidth="1"/>
    <col min="13072" max="13072" width="9.140625" style="5"/>
    <col min="13073" max="13073" width="15.140625" style="5" customWidth="1"/>
    <col min="13074" max="13312" width="9.140625" style="5"/>
    <col min="13313" max="13313" width="74.42578125" style="5" customWidth="1"/>
    <col min="13314" max="13314" width="11" style="5" bestFit="1" customWidth="1"/>
    <col min="13315" max="13315" width="28.140625" style="5" bestFit="1" customWidth="1"/>
    <col min="13316" max="13316" width="25" style="5" customWidth="1"/>
    <col min="13317" max="13323" width="26.42578125" style="5" bestFit="1" customWidth="1"/>
    <col min="13324" max="13324" width="25" style="5" customWidth="1"/>
    <col min="13325" max="13326" width="26.42578125" style="5" bestFit="1" customWidth="1"/>
    <col min="13327" max="13327" width="26" style="5" customWidth="1"/>
    <col min="13328" max="13328" width="9.140625" style="5"/>
    <col min="13329" max="13329" width="15.140625" style="5" customWidth="1"/>
    <col min="13330" max="13568" width="9.140625" style="5"/>
    <col min="13569" max="13569" width="74.42578125" style="5" customWidth="1"/>
    <col min="13570" max="13570" width="11" style="5" bestFit="1" customWidth="1"/>
    <col min="13571" max="13571" width="28.140625" style="5" bestFit="1" customWidth="1"/>
    <col min="13572" max="13572" width="25" style="5" customWidth="1"/>
    <col min="13573" max="13579" width="26.42578125" style="5" bestFit="1" customWidth="1"/>
    <col min="13580" max="13580" width="25" style="5" customWidth="1"/>
    <col min="13581" max="13582" width="26.42578125" style="5" bestFit="1" customWidth="1"/>
    <col min="13583" max="13583" width="26" style="5" customWidth="1"/>
    <col min="13584" max="13584" width="9.140625" style="5"/>
    <col min="13585" max="13585" width="15.140625" style="5" customWidth="1"/>
    <col min="13586" max="13824" width="9.140625" style="5"/>
    <col min="13825" max="13825" width="74.42578125" style="5" customWidth="1"/>
    <col min="13826" max="13826" width="11" style="5" bestFit="1" customWidth="1"/>
    <col min="13827" max="13827" width="28.140625" style="5" bestFit="1" customWidth="1"/>
    <col min="13828" max="13828" width="25" style="5" customWidth="1"/>
    <col min="13829" max="13835" width="26.42578125" style="5" bestFit="1" customWidth="1"/>
    <col min="13836" max="13836" width="25" style="5" customWidth="1"/>
    <col min="13837" max="13838" width="26.42578125" style="5" bestFit="1" customWidth="1"/>
    <col min="13839" max="13839" width="26" style="5" customWidth="1"/>
    <col min="13840" max="13840" width="9.140625" style="5"/>
    <col min="13841" max="13841" width="15.140625" style="5" customWidth="1"/>
    <col min="13842" max="14080" width="9.140625" style="5"/>
    <col min="14081" max="14081" width="74.42578125" style="5" customWidth="1"/>
    <col min="14082" max="14082" width="11" style="5" bestFit="1" customWidth="1"/>
    <col min="14083" max="14083" width="28.140625" style="5" bestFit="1" customWidth="1"/>
    <col min="14084" max="14084" width="25" style="5" customWidth="1"/>
    <col min="14085" max="14091" width="26.42578125" style="5" bestFit="1" customWidth="1"/>
    <col min="14092" max="14092" width="25" style="5" customWidth="1"/>
    <col min="14093" max="14094" width="26.42578125" style="5" bestFit="1" customWidth="1"/>
    <col min="14095" max="14095" width="26" style="5" customWidth="1"/>
    <col min="14096" max="14096" width="9.140625" style="5"/>
    <col min="14097" max="14097" width="15.140625" style="5" customWidth="1"/>
    <col min="14098" max="14336" width="9.140625" style="5"/>
    <col min="14337" max="14337" width="74.42578125" style="5" customWidth="1"/>
    <col min="14338" max="14338" width="11" style="5" bestFit="1" customWidth="1"/>
    <col min="14339" max="14339" width="28.140625" style="5" bestFit="1" customWidth="1"/>
    <col min="14340" max="14340" width="25" style="5" customWidth="1"/>
    <col min="14341" max="14347" width="26.42578125" style="5" bestFit="1" customWidth="1"/>
    <col min="14348" max="14348" width="25" style="5" customWidth="1"/>
    <col min="14349" max="14350" width="26.42578125" style="5" bestFit="1" customWidth="1"/>
    <col min="14351" max="14351" width="26" style="5" customWidth="1"/>
    <col min="14352" max="14352" width="9.140625" style="5"/>
    <col min="14353" max="14353" width="15.140625" style="5" customWidth="1"/>
    <col min="14354" max="14592" width="9.140625" style="5"/>
    <col min="14593" max="14593" width="74.42578125" style="5" customWidth="1"/>
    <col min="14594" max="14594" width="11" style="5" bestFit="1" customWidth="1"/>
    <col min="14595" max="14595" width="28.140625" style="5" bestFit="1" customWidth="1"/>
    <col min="14596" max="14596" width="25" style="5" customWidth="1"/>
    <col min="14597" max="14603" width="26.42578125" style="5" bestFit="1" customWidth="1"/>
    <col min="14604" max="14604" width="25" style="5" customWidth="1"/>
    <col min="14605" max="14606" width="26.42578125" style="5" bestFit="1" customWidth="1"/>
    <col min="14607" max="14607" width="26" style="5" customWidth="1"/>
    <col min="14608" max="14608" width="9.140625" style="5"/>
    <col min="14609" max="14609" width="15.140625" style="5" customWidth="1"/>
    <col min="14610" max="14848" width="9.140625" style="5"/>
    <col min="14849" max="14849" width="74.42578125" style="5" customWidth="1"/>
    <col min="14850" max="14850" width="11" style="5" bestFit="1" customWidth="1"/>
    <col min="14851" max="14851" width="28.140625" style="5" bestFit="1" customWidth="1"/>
    <col min="14852" max="14852" width="25" style="5" customWidth="1"/>
    <col min="14853" max="14859" width="26.42578125" style="5" bestFit="1" customWidth="1"/>
    <col min="14860" max="14860" width="25" style="5" customWidth="1"/>
    <col min="14861" max="14862" width="26.42578125" style="5" bestFit="1" customWidth="1"/>
    <col min="14863" max="14863" width="26" style="5" customWidth="1"/>
    <col min="14864" max="14864" width="9.140625" style="5"/>
    <col min="14865" max="14865" width="15.140625" style="5" customWidth="1"/>
    <col min="14866" max="15104" width="9.140625" style="5"/>
    <col min="15105" max="15105" width="74.42578125" style="5" customWidth="1"/>
    <col min="15106" max="15106" width="11" style="5" bestFit="1" customWidth="1"/>
    <col min="15107" max="15107" width="28.140625" style="5" bestFit="1" customWidth="1"/>
    <col min="15108" max="15108" width="25" style="5" customWidth="1"/>
    <col min="15109" max="15115" width="26.42578125" style="5" bestFit="1" customWidth="1"/>
    <col min="15116" max="15116" width="25" style="5" customWidth="1"/>
    <col min="15117" max="15118" width="26.42578125" style="5" bestFit="1" customWidth="1"/>
    <col min="15119" max="15119" width="26" style="5" customWidth="1"/>
    <col min="15120" max="15120" width="9.140625" style="5"/>
    <col min="15121" max="15121" width="15.140625" style="5" customWidth="1"/>
    <col min="15122" max="15360" width="9.140625" style="5"/>
    <col min="15361" max="15361" width="74.42578125" style="5" customWidth="1"/>
    <col min="15362" max="15362" width="11" style="5" bestFit="1" customWidth="1"/>
    <col min="15363" max="15363" width="28.140625" style="5" bestFit="1" customWidth="1"/>
    <col min="15364" max="15364" width="25" style="5" customWidth="1"/>
    <col min="15365" max="15371" width="26.42578125" style="5" bestFit="1" customWidth="1"/>
    <col min="15372" max="15372" width="25" style="5" customWidth="1"/>
    <col min="15373" max="15374" width="26.42578125" style="5" bestFit="1" customWidth="1"/>
    <col min="15375" max="15375" width="26" style="5" customWidth="1"/>
    <col min="15376" max="15376" width="9.140625" style="5"/>
    <col min="15377" max="15377" width="15.140625" style="5" customWidth="1"/>
    <col min="15378" max="15616" width="9.140625" style="5"/>
    <col min="15617" max="15617" width="74.42578125" style="5" customWidth="1"/>
    <col min="15618" max="15618" width="11" style="5" bestFit="1" customWidth="1"/>
    <col min="15619" max="15619" width="28.140625" style="5" bestFit="1" customWidth="1"/>
    <col min="15620" max="15620" width="25" style="5" customWidth="1"/>
    <col min="15621" max="15627" width="26.42578125" style="5" bestFit="1" customWidth="1"/>
    <col min="15628" max="15628" width="25" style="5" customWidth="1"/>
    <col min="15629" max="15630" width="26.42578125" style="5" bestFit="1" customWidth="1"/>
    <col min="15631" max="15631" width="26" style="5" customWidth="1"/>
    <col min="15632" max="15632" width="9.140625" style="5"/>
    <col min="15633" max="15633" width="15.140625" style="5" customWidth="1"/>
    <col min="15634" max="15872" width="9.140625" style="5"/>
    <col min="15873" max="15873" width="74.42578125" style="5" customWidth="1"/>
    <col min="15874" max="15874" width="11" style="5" bestFit="1" customWidth="1"/>
    <col min="15875" max="15875" width="28.140625" style="5" bestFit="1" customWidth="1"/>
    <col min="15876" max="15876" width="25" style="5" customWidth="1"/>
    <col min="15877" max="15883" width="26.42578125" style="5" bestFit="1" customWidth="1"/>
    <col min="15884" max="15884" width="25" style="5" customWidth="1"/>
    <col min="15885" max="15886" width="26.42578125" style="5" bestFit="1" customWidth="1"/>
    <col min="15887" max="15887" width="26" style="5" customWidth="1"/>
    <col min="15888" max="15888" width="9.140625" style="5"/>
    <col min="15889" max="15889" width="15.140625" style="5" customWidth="1"/>
    <col min="15890" max="16128" width="9.140625" style="5"/>
    <col min="16129" max="16129" width="74.42578125" style="5" customWidth="1"/>
    <col min="16130" max="16130" width="11" style="5" bestFit="1" customWidth="1"/>
    <col min="16131" max="16131" width="28.140625" style="5" bestFit="1" customWidth="1"/>
    <col min="16132" max="16132" width="25" style="5" customWidth="1"/>
    <col min="16133" max="16139" width="26.42578125" style="5" bestFit="1" customWidth="1"/>
    <col min="16140" max="16140" width="25" style="5" customWidth="1"/>
    <col min="16141" max="16142" width="26.42578125" style="5" bestFit="1" customWidth="1"/>
    <col min="16143" max="16143" width="26" style="5" customWidth="1"/>
    <col min="16144" max="16144" width="9.140625" style="5"/>
    <col min="16145" max="16145" width="15.140625" style="5" customWidth="1"/>
    <col min="16146" max="16384" width="9.140625" style="5"/>
  </cols>
  <sheetData>
    <row r="1" spans="1:17" ht="22.5" x14ac:dyDescent="0.35">
      <c r="L1" s="2"/>
      <c r="M1" s="3" t="s">
        <v>0</v>
      </c>
      <c r="N1" s="3"/>
      <c r="O1" s="3"/>
    </row>
    <row r="2" spans="1:17" ht="10.5" customHeight="1" x14ac:dyDescent="0.35">
      <c r="L2" s="2"/>
      <c r="M2" s="6"/>
      <c r="N2" s="6"/>
      <c r="O2" s="6"/>
    </row>
    <row r="3" spans="1:17" ht="18.75" x14ac:dyDescent="0.3">
      <c r="D3" s="7"/>
      <c r="L3" s="2"/>
      <c r="M3" s="8" t="s">
        <v>1</v>
      </c>
      <c r="N3" s="8"/>
      <c r="O3" s="8"/>
    </row>
    <row r="4" spans="1:17" ht="18.75" x14ac:dyDescent="0.3">
      <c r="L4" s="2"/>
      <c r="M4" s="8" t="s">
        <v>2</v>
      </c>
      <c r="N4" s="8"/>
      <c r="O4" s="8"/>
    </row>
    <row r="5" spans="1:17" ht="44.25" customHeight="1" x14ac:dyDescent="0.35">
      <c r="D5" s="9"/>
      <c r="E5" s="9"/>
      <c r="F5" s="9"/>
      <c r="L5" s="2"/>
      <c r="M5" s="3" t="s">
        <v>3</v>
      </c>
      <c r="N5" s="3"/>
      <c r="O5" s="3"/>
      <c r="Q5" s="10"/>
    </row>
    <row r="6" spans="1:17" ht="33" customHeight="1" x14ac:dyDescent="0.35">
      <c r="D6" s="11"/>
      <c r="E6" s="12"/>
      <c r="F6" s="12"/>
      <c r="L6" s="2"/>
      <c r="M6" s="13" t="s">
        <v>4</v>
      </c>
      <c r="N6" s="13"/>
      <c r="O6" s="13"/>
      <c r="Q6" s="10"/>
    </row>
    <row r="7" spans="1:17" ht="18.75" x14ac:dyDescent="0.3">
      <c r="C7" s="14"/>
      <c r="L7" s="2"/>
      <c r="M7" s="15"/>
      <c r="N7" s="15"/>
      <c r="O7" s="15"/>
      <c r="Q7" s="10"/>
    </row>
    <row r="8" spans="1:17" s="4" customFormat="1" ht="22.5" x14ac:dyDescent="0.3">
      <c r="A8" s="16"/>
      <c r="B8" s="16"/>
      <c r="C8" s="16"/>
      <c r="D8" s="16"/>
      <c r="E8" s="16"/>
      <c r="F8" s="17" t="s">
        <v>5</v>
      </c>
      <c r="G8" s="17"/>
      <c r="H8" s="17"/>
      <c r="I8" s="17"/>
      <c r="J8" s="17"/>
      <c r="K8" s="16"/>
      <c r="L8" s="16"/>
      <c r="M8" s="16"/>
      <c r="N8" s="16"/>
      <c r="O8" s="16"/>
      <c r="Q8" s="10"/>
    </row>
    <row r="9" spans="1:17" s="4" customFormat="1" ht="27.75" customHeight="1" x14ac:dyDescent="0.4">
      <c r="A9" s="18"/>
      <c r="B9" s="18"/>
      <c r="C9" s="19"/>
      <c r="D9" s="18"/>
      <c r="E9" s="20"/>
      <c r="F9" s="17" t="s">
        <v>6</v>
      </c>
      <c r="G9" s="17"/>
      <c r="H9" s="17"/>
      <c r="I9" s="17"/>
      <c r="J9" s="17"/>
      <c r="K9" s="18"/>
      <c r="L9" s="18"/>
      <c r="M9" s="18"/>
      <c r="N9" s="18"/>
      <c r="O9" s="18"/>
      <c r="Q9" s="10"/>
    </row>
    <row r="10" spans="1:17" s="4" customFormat="1" ht="15" customHeight="1" thickBot="1" x14ac:dyDescent="0.35">
      <c r="A10" s="21"/>
      <c r="B10" s="22"/>
      <c r="C10" s="23"/>
      <c r="D10" s="21"/>
      <c r="E10" s="24"/>
      <c r="F10" s="21"/>
      <c r="G10" s="22"/>
      <c r="H10" s="21"/>
      <c r="I10" s="21"/>
      <c r="J10" s="21"/>
      <c r="K10" s="21"/>
      <c r="L10" s="21"/>
      <c r="M10" s="21"/>
      <c r="N10" s="21"/>
      <c r="O10" s="25" t="s">
        <v>7</v>
      </c>
      <c r="Q10" s="10"/>
    </row>
    <row r="11" spans="1:17" s="4" customFormat="1" ht="29.25" customHeight="1" thickBot="1" x14ac:dyDescent="0.25">
      <c r="A11" s="26" t="s">
        <v>8</v>
      </c>
      <c r="B11" s="26"/>
      <c r="C11" s="26" t="s">
        <v>9</v>
      </c>
      <c r="D11" s="27" t="s">
        <v>10</v>
      </c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9"/>
      <c r="Q11" s="20"/>
    </row>
    <row r="12" spans="1:17" s="4" customFormat="1" ht="27.75" customHeight="1" thickBot="1" x14ac:dyDescent="0.35">
      <c r="A12" s="26"/>
      <c r="B12" s="26"/>
      <c r="C12" s="26"/>
      <c r="D12" s="30" t="s">
        <v>11</v>
      </c>
      <c r="E12" s="30" t="s">
        <v>12</v>
      </c>
      <c r="F12" s="30" t="s">
        <v>13</v>
      </c>
      <c r="G12" s="30" t="s">
        <v>14</v>
      </c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0" t="s">
        <v>21</v>
      </c>
      <c r="O12" s="30" t="s">
        <v>22</v>
      </c>
      <c r="Q12" s="10"/>
    </row>
    <row r="13" spans="1:17" s="4" customFormat="1" ht="19.5" thickBot="1" x14ac:dyDescent="0.35">
      <c r="A13" s="27">
        <v>1</v>
      </c>
      <c r="B13" s="29"/>
      <c r="C13" s="30">
        <v>2</v>
      </c>
      <c r="D13" s="30">
        <v>3</v>
      </c>
      <c r="E13" s="30">
        <v>4</v>
      </c>
      <c r="F13" s="30">
        <v>5</v>
      </c>
      <c r="G13" s="30">
        <v>6</v>
      </c>
      <c r="H13" s="30">
        <v>7</v>
      </c>
      <c r="I13" s="30">
        <v>8</v>
      </c>
      <c r="J13" s="30">
        <v>9</v>
      </c>
      <c r="K13" s="30">
        <v>10</v>
      </c>
      <c r="L13" s="30">
        <v>11</v>
      </c>
      <c r="M13" s="30">
        <v>12</v>
      </c>
      <c r="N13" s="30">
        <v>13</v>
      </c>
      <c r="O13" s="30">
        <v>14</v>
      </c>
      <c r="Q13" s="10"/>
    </row>
    <row r="14" spans="1:17" ht="35.25" customHeight="1" x14ac:dyDescent="0.3">
      <c r="A14" s="31" t="s">
        <v>23</v>
      </c>
      <c r="B14" s="32"/>
      <c r="C14" s="33">
        <v>349029535.06</v>
      </c>
      <c r="D14" s="33">
        <v>136462699.59</v>
      </c>
      <c r="E14" s="33">
        <f>D14+D50-D205</f>
        <v>109523476.89000005</v>
      </c>
      <c r="F14" s="33">
        <f t="shared" ref="F14:O14" si="0">E14+E50-E205</f>
        <v>87099358.200000167</v>
      </c>
      <c r="G14" s="33">
        <f t="shared" si="0"/>
        <v>64695399.750000179</v>
      </c>
      <c r="H14" s="33">
        <f t="shared" si="0"/>
        <v>5140670.6400002241</v>
      </c>
      <c r="I14" s="33">
        <f t="shared" si="0"/>
        <v>24645236.810000181</v>
      </c>
      <c r="J14" s="33">
        <f t="shared" si="0"/>
        <v>40261273.320000172</v>
      </c>
      <c r="K14" s="33">
        <f t="shared" si="0"/>
        <v>62534429.730000198</v>
      </c>
      <c r="L14" s="33">
        <f t="shared" si="0"/>
        <v>50852599.810000122</v>
      </c>
      <c r="M14" s="33">
        <f t="shared" si="0"/>
        <v>33902457.480000138</v>
      </c>
      <c r="N14" s="33">
        <f t="shared" si="0"/>
        <v>75503799.390000075</v>
      </c>
      <c r="O14" s="34">
        <f t="shared" si="0"/>
        <v>124772533.26000005</v>
      </c>
      <c r="Q14" s="35"/>
    </row>
    <row r="15" spans="1:17" ht="18.75" hidden="1" x14ac:dyDescent="0.3">
      <c r="A15" s="36" t="s">
        <v>24</v>
      </c>
      <c r="B15" s="37"/>
      <c r="C15" s="38"/>
      <c r="D15" s="39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</row>
    <row r="16" spans="1:17" ht="18.75" hidden="1" x14ac:dyDescent="0.3">
      <c r="A16" s="40" t="s">
        <v>25</v>
      </c>
      <c r="B16" s="41"/>
      <c r="C16" s="42"/>
      <c r="D16" s="4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</row>
    <row r="17" spans="1:15" ht="18.75" hidden="1" x14ac:dyDescent="0.3">
      <c r="A17" s="44" t="s">
        <v>26</v>
      </c>
      <c r="B17" s="45"/>
      <c r="C17" s="46"/>
      <c r="D17" s="47">
        <f>D18+D19+D20+D21</f>
        <v>3054693483.8699999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</row>
    <row r="18" spans="1:15" ht="18.75" hidden="1" x14ac:dyDescent="0.3">
      <c r="A18" s="48" t="s">
        <v>27</v>
      </c>
      <c r="B18" s="49">
        <v>10110</v>
      </c>
      <c r="C18" s="50"/>
      <c r="D18" s="33">
        <v>200000000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</row>
    <row r="19" spans="1:15" ht="18.75" hidden="1" x14ac:dyDescent="0.3">
      <c r="A19" s="48" t="s">
        <v>28</v>
      </c>
      <c r="B19" s="49">
        <v>10303</v>
      </c>
      <c r="C19" s="50"/>
      <c r="D19" s="33">
        <v>6936043.6699999999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</row>
    <row r="20" spans="1:15" ht="18.75" hidden="1" x14ac:dyDescent="0.3">
      <c r="A20" s="48" t="s">
        <v>29</v>
      </c>
      <c r="B20" s="49">
        <v>10304</v>
      </c>
      <c r="C20" s="50"/>
      <c r="D20" s="33">
        <v>1989350900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4"/>
    </row>
    <row r="21" spans="1:15" ht="18.75" hidden="1" x14ac:dyDescent="0.3">
      <c r="A21" s="48" t="s">
        <v>30</v>
      </c>
      <c r="B21" s="49">
        <v>10311</v>
      </c>
      <c r="C21" s="50"/>
      <c r="D21" s="33">
        <f>SUM(D23:D35)</f>
        <v>858406540.19999993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/>
    </row>
    <row r="22" spans="1:15" ht="18.75" hidden="1" x14ac:dyDescent="0.3">
      <c r="A22" s="51" t="s">
        <v>31</v>
      </c>
      <c r="B22" s="49"/>
      <c r="C22" s="50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15" ht="18.75" hidden="1" x14ac:dyDescent="0.3">
      <c r="A23" s="48" t="s">
        <v>32</v>
      </c>
      <c r="B23" s="49"/>
      <c r="C23" s="50"/>
      <c r="D23" s="33">
        <v>0.01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15" ht="18.75" hidden="1" x14ac:dyDescent="0.3">
      <c r="A24" s="48" t="s">
        <v>33</v>
      </c>
      <c r="B24" s="49"/>
      <c r="C24" s="50"/>
      <c r="D24" s="33">
        <v>190169.37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</row>
    <row r="25" spans="1:15" ht="32.25" hidden="1" x14ac:dyDescent="0.3">
      <c r="A25" s="48" t="s">
        <v>34</v>
      </c>
      <c r="B25" s="49"/>
      <c r="C25" s="50"/>
      <c r="D25" s="33">
        <v>80171954.409999996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</row>
    <row r="26" spans="1:15" ht="32.25" hidden="1" x14ac:dyDescent="0.3">
      <c r="A26" s="48" t="s">
        <v>35</v>
      </c>
      <c r="B26" s="49"/>
      <c r="C26" s="50"/>
      <c r="D26" s="33">
        <v>2897866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</row>
    <row r="27" spans="1:15" ht="18.75" hidden="1" x14ac:dyDescent="0.3">
      <c r="A27" s="48" t="s">
        <v>36</v>
      </c>
      <c r="B27" s="49"/>
      <c r="C27" s="50"/>
      <c r="D27" s="33">
        <v>231.04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</row>
    <row r="28" spans="1:15" ht="18.75" hidden="1" x14ac:dyDescent="0.3">
      <c r="A28" s="48" t="s">
        <v>37</v>
      </c>
      <c r="B28" s="49"/>
      <c r="C28" s="50"/>
      <c r="D28" s="33">
        <v>106901.45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</row>
    <row r="29" spans="1:15" ht="18.75" hidden="1" x14ac:dyDescent="0.3">
      <c r="A29" s="48" t="s">
        <v>38</v>
      </c>
      <c r="B29" s="49"/>
      <c r="C29" s="50"/>
      <c r="D29" s="33">
        <v>184210.21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</row>
    <row r="30" spans="1:15" ht="32.25" hidden="1" x14ac:dyDescent="0.3">
      <c r="A30" s="48" t="s">
        <v>39</v>
      </c>
      <c r="B30" s="49"/>
      <c r="C30" s="50"/>
      <c r="D30" s="33">
        <v>4922819.47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</row>
    <row r="31" spans="1:15" ht="18.75" hidden="1" x14ac:dyDescent="0.3">
      <c r="A31" s="48" t="s">
        <v>40</v>
      </c>
      <c r="B31" s="49"/>
      <c r="C31" s="50"/>
      <c r="D31" s="33">
        <v>203468966.19999999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</row>
    <row r="32" spans="1:15" ht="18.75" hidden="1" x14ac:dyDescent="0.3">
      <c r="A32" s="48" t="s">
        <v>41</v>
      </c>
      <c r="B32" s="49"/>
      <c r="C32" s="50"/>
      <c r="D32" s="33">
        <v>23358881.670000002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</row>
    <row r="33" spans="1:15" ht="18.75" hidden="1" x14ac:dyDescent="0.3">
      <c r="A33" s="48" t="s">
        <v>42</v>
      </c>
      <c r="B33" s="49"/>
      <c r="C33" s="50"/>
      <c r="D33" s="33">
        <v>444342171.69999999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</row>
    <row r="34" spans="1:15" ht="32.25" hidden="1" x14ac:dyDescent="0.3">
      <c r="A34" s="48" t="s">
        <v>43</v>
      </c>
      <c r="B34" s="49"/>
      <c r="C34" s="50"/>
      <c r="D34" s="33">
        <v>11634136.25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</row>
    <row r="35" spans="1:15" ht="18.75" hidden="1" x14ac:dyDescent="0.3">
      <c r="A35" s="48" t="s">
        <v>44</v>
      </c>
      <c r="B35" s="49"/>
      <c r="C35" s="50"/>
      <c r="D35" s="33">
        <v>87128232.420000002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</row>
    <row r="36" spans="1:15" ht="18.75" hidden="1" x14ac:dyDescent="0.3">
      <c r="A36" s="40" t="s">
        <v>25</v>
      </c>
      <c r="B36" s="41"/>
      <c r="C36" s="42"/>
      <c r="D36" s="4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</row>
    <row r="37" spans="1:15" ht="18.75" hidden="1" x14ac:dyDescent="0.3">
      <c r="A37" s="44" t="s">
        <v>45</v>
      </c>
      <c r="B37" s="45"/>
      <c r="C37" s="46"/>
      <c r="D37" s="47">
        <f>D38</f>
        <v>2929613712.7199998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</row>
    <row r="38" spans="1:15" ht="18.75" hidden="1" x14ac:dyDescent="0.3">
      <c r="A38" s="48"/>
      <c r="B38" s="49">
        <v>10101</v>
      </c>
      <c r="C38" s="50"/>
      <c r="D38" s="33">
        <v>2929613712.7199998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</row>
    <row r="39" spans="1:15" ht="18.75" customHeight="1" x14ac:dyDescent="0.3">
      <c r="A39" s="52" t="s">
        <v>46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1:15" ht="18.75" customHeight="1" x14ac:dyDescent="0.3">
      <c r="A40" s="55" t="s">
        <v>47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</row>
    <row r="41" spans="1:15" ht="18.75" customHeight="1" x14ac:dyDescent="0.3">
      <c r="A41" s="58" t="s">
        <v>48</v>
      </c>
      <c r="B41" s="59"/>
      <c r="C41" s="33">
        <f>SUM(D41:O41)</f>
        <v>1342825876.8600001</v>
      </c>
      <c r="D41" s="60">
        <v>49841318.599999994</v>
      </c>
      <c r="E41" s="60">
        <v>92190003.540000007</v>
      </c>
      <c r="F41" s="60">
        <v>96163976.400000021</v>
      </c>
      <c r="G41" s="60">
        <v>79011766.310000017</v>
      </c>
      <c r="H41" s="60">
        <v>139648011.69999996</v>
      </c>
      <c r="I41" s="60">
        <v>104094284.09000005</v>
      </c>
      <c r="J41" s="60">
        <v>145621792.98999998</v>
      </c>
      <c r="K41" s="60">
        <v>111509589.81</v>
      </c>
      <c r="L41" s="60">
        <v>117012801.16000001</v>
      </c>
      <c r="M41" s="60">
        <v>145729132.38</v>
      </c>
      <c r="N41" s="60">
        <v>128890435.60000004</v>
      </c>
      <c r="O41" s="60">
        <v>133112764.28000002</v>
      </c>
    </row>
    <row r="42" spans="1:15" ht="18.75" customHeight="1" x14ac:dyDescent="0.3">
      <c r="A42" s="58" t="s">
        <v>49</v>
      </c>
      <c r="B42" s="59"/>
      <c r="C42" s="33">
        <f>SUM(D42:O42)</f>
        <v>1685153091.7399998</v>
      </c>
      <c r="D42" s="60">
        <v>123904981.40000002</v>
      </c>
      <c r="E42" s="60">
        <v>189594602.03999999</v>
      </c>
      <c r="F42" s="60">
        <v>175904934.90000001</v>
      </c>
      <c r="G42" s="60">
        <v>150342427.62</v>
      </c>
      <c r="H42" s="60">
        <v>152824328.79000002</v>
      </c>
      <c r="I42" s="60">
        <v>148593225.91999999</v>
      </c>
      <c r="J42" s="60">
        <v>152867169.38999999</v>
      </c>
      <c r="K42" s="60">
        <v>119304849.58</v>
      </c>
      <c r="L42" s="60">
        <v>124816133.08</v>
      </c>
      <c r="M42" s="60">
        <v>120890526.12</v>
      </c>
      <c r="N42" s="60">
        <v>114601765.63</v>
      </c>
      <c r="O42" s="60">
        <v>111508147.27</v>
      </c>
    </row>
    <row r="43" spans="1:15" ht="18.75" customHeight="1" x14ac:dyDescent="0.3">
      <c r="A43" s="61" t="s">
        <v>50</v>
      </c>
      <c r="B43" s="62"/>
      <c r="C43" s="63">
        <f>SUM(C41:C42)</f>
        <v>3027978968.5999999</v>
      </c>
      <c r="D43" s="63">
        <f t="shared" ref="D43:N43" si="1">SUM(D41:D42)</f>
        <v>173746300</v>
      </c>
      <c r="E43" s="63">
        <f t="shared" si="1"/>
        <v>281784605.57999998</v>
      </c>
      <c r="F43" s="63">
        <f t="shared" si="1"/>
        <v>272068911.30000001</v>
      </c>
      <c r="G43" s="63">
        <f t="shared" si="1"/>
        <v>229354193.93000001</v>
      </c>
      <c r="H43" s="63">
        <f t="shared" si="1"/>
        <v>292472340.49000001</v>
      </c>
      <c r="I43" s="63">
        <f t="shared" si="1"/>
        <v>252687510.01000005</v>
      </c>
      <c r="J43" s="63">
        <f t="shared" si="1"/>
        <v>298488962.38</v>
      </c>
      <c r="K43" s="63">
        <f t="shared" si="1"/>
        <v>230814439.38999999</v>
      </c>
      <c r="L43" s="63">
        <f t="shared" si="1"/>
        <v>241828934.24000001</v>
      </c>
      <c r="M43" s="63">
        <f t="shared" si="1"/>
        <v>266619658.5</v>
      </c>
      <c r="N43" s="63">
        <f t="shared" si="1"/>
        <v>243492201.23000002</v>
      </c>
      <c r="O43" s="64">
        <f>O41+O42</f>
        <v>244620911.55000001</v>
      </c>
    </row>
    <row r="44" spans="1:15" ht="18.75" customHeight="1" x14ac:dyDescent="0.3">
      <c r="A44" s="65" t="s">
        <v>51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/>
    </row>
    <row r="45" spans="1:15" ht="49.5" hidden="1" x14ac:dyDescent="0.3">
      <c r="A45" s="68" t="s">
        <v>52</v>
      </c>
      <c r="B45" s="69">
        <v>10101</v>
      </c>
      <c r="C45" s="33">
        <f>SUM(D45:O45)</f>
        <v>0</v>
      </c>
      <c r="D45" s="33">
        <f t="shared" ref="D45:O45" si="2">SUM(E45:P45)</f>
        <v>0</v>
      </c>
      <c r="E45" s="33">
        <f t="shared" si="2"/>
        <v>0</v>
      </c>
      <c r="F45" s="33">
        <f t="shared" si="2"/>
        <v>0</v>
      </c>
      <c r="G45" s="33">
        <f t="shared" si="2"/>
        <v>0</v>
      </c>
      <c r="H45" s="33">
        <f t="shared" si="2"/>
        <v>0</v>
      </c>
      <c r="I45" s="33">
        <f t="shared" si="2"/>
        <v>0</v>
      </c>
      <c r="J45" s="33">
        <f t="shared" si="2"/>
        <v>0</v>
      </c>
      <c r="K45" s="33">
        <f t="shared" si="2"/>
        <v>0</v>
      </c>
      <c r="L45" s="33">
        <f t="shared" si="2"/>
        <v>0</v>
      </c>
      <c r="M45" s="33">
        <f t="shared" si="2"/>
        <v>0</v>
      </c>
      <c r="N45" s="33">
        <f t="shared" si="2"/>
        <v>0</v>
      </c>
      <c r="O45" s="34">
        <f t="shared" si="2"/>
        <v>0</v>
      </c>
    </row>
    <row r="46" spans="1:15" ht="49.5" x14ac:dyDescent="0.3">
      <c r="A46" s="68" t="s">
        <v>53</v>
      </c>
      <c r="B46" s="69">
        <v>10101</v>
      </c>
      <c r="C46" s="33">
        <f>SUM(D46:O46)</f>
        <v>30000000</v>
      </c>
      <c r="D46" s="33"/>
      <c r="E46" s="33"/>
      <c r="F46" s="33"/>
      <c r="G46" s="33"/>
      <c r="H46" s="33"/>
      <c r="I46" s="33">
        <v>30000000</v>
      </c>
      <c r="J46" s="33"/>
      <c r="K46" s="33"/>
      <c r="L46" s="33"/>
      <c r="M46" s="33"/>
      <c r="N46" s="33"/>
      <c r="O46" s="34"/>
    </row>
    <row r="47" spans="1:15" ht="33" hidden="1" x14ac:dyDescent="0.3">
      <c r="A47" s="68" t="s">
        <v>54</v>
      </c>
      <c r="B47" s="69">
        <v>10101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</row>
    <row r="48" spans="1:15" ht="33" hidden="1" x14ac:dyDescent="0.3">
      <c r="A48" s="68" t="s">
        <v>55</v>
      </c>
      <c r="B48" s="69">
        <v>10101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4"/>
    </row>
    <row r="49" spans="1:16" ht="18.75" x14ac:dyDescent="0.25">
      <c r="A49" s="70" t="s">
        <v>56</v>
      </c>
      <c r="B49" s="71"/>
      <c r="C49" s="72">
        <f t="shared" ref="C49:O49" si="3">SUM(C45:C48)</f>
        <v>30000000</v>
      </c>
      <c r="D49" s="72">
        <f t="shared" si="3"/>
        <v>0</v>
      </c>
      <c r="E49" s="72">
        <f t="shared" si="3"/>
        <v>0</v>
      </c>
      <c r="F49" s="72">
        <f t="shared" si="3"/>
        <v>0</v>
      </c>
      <c r="G49" s="72">
        <f t="shared" si="3"/>
        <v>0</v>
      </c>
      <c r="H49" s="72">
        <f t="shared" si="3"/>
        <v>0</v>
      </c>
      <c r="I49" s="72">
        <f t="shared" si="3"/>
        <v>30000000</v>
      </c>
      <c r="J49" s="72">
        <f t="shared" si="3"/>
        <v>0</v>
      </c>
      <c r="K49" s="72">
        <f t="shared" si="3"/>
        <v>0</v>
      </c>
      <c r="L49" s="72">
        <f t="shared" si="3"/>
        <v>0</v>
      </c>
      <c r="M49" s="72">
        <f t="shared" si="3"/>
        <v>0</v>
      </c>
      <c r="N49" s="72">
        <f t="shared" si="3"/>
        <v>0</v>
      </c>
      <c r="O49" s="73">
        <f t="shared" si="3"/>
        <v>0</v>
      </c>
    </row>
    <row r="50" spans="1:16" ht="18.75" x14ac:dyDescent="0.25">
      <c r="A50" s="70" t="s">
        <v>57</v>
      </c>
      <c r="B50" s="71"/>
      <c r="C50" s="74">
        <f t="shared" ref="C50:O50" si="4">C43+C49</f>
        <v>3057978968.5999999</v>
      </c>
      <c r="D50" s="74">
        <f t="shared" si="4"/>
        <v>173746300</v>
      </c>
      <c r="E50" s="74">
        <f t="shared" si="4"/>
        <v>281784605.57999998</v>
      </c>
      <c r="F50" s="74">
        <f t="shared" si="4"/>
        <v>272068911.30000001</v>
      </c>
      <c r="G50" s="74">
        <f t="shared" si="4"/>
        <v>229354193.93000001</v>
      </c>
      <c r="H50" s="74">
        <f t="shared" si="4"/>
        <v>292472340.49000001</v>
      </c>
      <c r="I50" s="74">
        <f t="shared" si="4"/>
        <v>282687510.01000005</v>
      </c>
      <c r="J50" s="74">
        <f>J43+J49</f>
        <v>298488962.38</v>
      </c>
      <c r="K50" s="74">
        <f t="shared" si="4"/>
        <v>230814439.38999999</v>
      </c>
      <c r="L50" s="74">
        <f t="shared" si="4"/>
        <v>241828934.24000001</v>
      </c>
      <c r="M50" s="74">
        <f t="shared" si="4"/>
        <v>266619658.5</v>
      </c>
      <c r="N50" s="74">
        <f t="shared" si="4"/>
        <v>243492201.23000002</v>
      </c>
      <c r="O50" s="75">
        <f t="shared" si="4"/>
        <v>244620911.55000001</v>
      </c>
    </row>
    <row r="51" spans="1:16" ht="18.75" customHeight="1" x14ac:dyDescent="0.3">
      <c r="A51" s="52" t="s">
        <v>58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1:16" ht="18.75" customHeight="1" x14ac:dyDescent="0.3">
      <c r="A52" s="55" t="s">
        <v>59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7"/>
    </row>
    <row r="53" spans="1:16" ht="35.25" customHeight="1" x14ac:dyDescent="0.2">
      <c r="A53" s="76" t="s">
        <v>60</v>
      </c>
      <c r="B53" s="77"/>
      <c r="C53" s="78">
        <f>SUM(C54)</f>
        <v>8969164.6099999975</v>
      </c>
      <c r="D53" s="78">
        <f t="shared" ref="D53:O53" si="5">SUM(D54)</f>
        <v>350000</v>
      </c>
      <c r="E53" s="78">
        <f t="shared" si="5"/>
        <v>1196664.6000000001</v>
      </c>
      <c r="F53" s="78">
        <f t="shared" si="5"/>
        <v>848753.6</v>
      </c>
      <c r="G53" s="78">
        <f t="shared" si="5"/>
        <v>823114.17999999993</v>
      </c>
      <c r="H53" s="78">
        <f t="shared" si="5"/>
        <v>763081.74</v>
      </c>
      <c r="I53" s="78">
        <f t="shared" si="5"/>
        <v>705273.26</v>
      </c>
      <c r="J53" s="78">
        <f t="shared" si="5"/>
        <v>799699.6</v>
      </c>
      <c r="K53" s="78">
        <f t="shared" si="5"/>
        <v>716485.6</v>
      </c>
      <c r="L53" s="78">
        <f t="shared" si="5"/>
        <v>759389.6</v>
      </c>
      <c r="M53" s="78">
        <f t="shared" si="5"/>
        <v>718939.6</v>
      </c>
      <c r="N53" s="78">
        <f t="shared" si="5"/>
        <v>764307.91</v>
      </c>
      <c r="O53" s="75">
        <f t="shared" si="5"/>
        <v>523454.92</v>
      </c>
    </row>
    <row r="54" spans="1:16" ht="18.75" x14ac:dyDescent="0.3">
      <c r="A54" s="79" t="s">
        <v>61</v>
      </c>
      <c r="B54" s="80">
        <v>10101</v>
      </c>
      <c r="C54" s="33">
        <f>SUM(D54:O54)</f>
        <v>8969164.6099999975</v>
      </c>
      <c r="D54" s="81">
        <v>350000</v>
      </c>
      <c r="E54" s="81">
        <v>1196664.6000000001</v>
      </c>
      <c r="F54" s="81">
        <v>848753.6</v>
      </c>
      <c r="G54" s="81">
        <v>823114.17999999993</v>
      </c>
      <c r="H54" s="81">
        <v>763081.74</v>
      </c>
      <c r="I54" s="81">
        <v>705273.26</v>
      </c>
      <c r="J54" s="81">
        <v>799699.6</v>
      </c>
      <c r="K54" s="81">
        <v>716485.6</v>
      </c>
      <c r="L54" s="81">
        <v>759389.6</v>
      </c>
      <c r="M54" s="81">
        <v>718939.6</v>
      </c>
      <c r="N54" s="81">
        <v>764307.91</v>
      </c>
      <c r="O54" s="81">
        <v>523454.92</v>
      </c>
    </row>
    <row r="55" spans="1:16" ht="39" customHeight="1" x14ac:dyDescent="0.2">
      <c r="A55" s="76" t="s">
        <v>62</v>
      </c>
      <c r="B55" s="77"/>
      <c r="C55" s="78">
        <f>SUM(C56:C62)</f>
        <v>454463481.92000002</v>
      </c>
      <c r="D55" s="78">
        <f t="shared" ref="D55:O55" si="6">SUM(D56:D62)</f>
        <v>21744963.379999999</v>
      </c>
      <c r="E55" s="78">
        <f t="shared" si="6"/>
        <v>34670360.469999991</v>
      </c>
      <c r="F55" s="78">
        <f t="shared" si="6"/>
        <v>28579975.189999998</v>
      </c>
      <c r="G55" s="78">
        <f t="shared" si="6"/>
        <v>48749245.150000006</v>
      </c>
      <c r="H55" s="78">
        <f t="shared" si="6"/>
        <v>37957708.280000001</v>
      </c>
      <c r="I55" s="78">
        <f t="shared" si="6"/>
        <v>40036430.969999999</v>
      </c>
      <c r="J55" s="78">
        <f t="shared" si="6"/>
        <v>56023094.770000003</v>
      </c>
      <c r="K55" s="78">
        <f t="shared" si="6"/>
        <v>56510831.280000001</v>
      </c>
      <c r="L55" s="78">
        <f t="shared" si="6"/>
        <v>52333294.109999999</v>
      </c>
      <c r="M55" s="78">
        <f t="shared" si="6"/>
        <v>27848778.16</v>
      </c>
      <c r="N55" s="78">
        <f t="shared" si="6"/>
        <v>28709510.270000003</v>
      </c>
      <c r="O55" s="75">
        <f t="shared" si="6"/>
        <v>21299289.890000012</v>
      </c>
    </row>
    <row r="56" spans="1:16" s="82" customFormat="1" ht="18.75" x14ac:dyDescent="0.3">
      <c r="A56" s="79" t="s">
        <v>61</v>
      </c>
      <c r="B56" s="80">
        <v>10101</v>
      </c>
      <c r="C56" s="33">
        <f t="shared" ref="C56:C61" si="7">SUM(D56:O56)</f>
        <v>308881984.69</v>
      </c>
      <c r="D56" s="81">
        <v>19281542.27</v>
      </c>
      <c r="E56" s="81">
        <v>29138451.419999994</v>
      </c>
      <c r="F56" s="81">
        <v>26456014.559999999</v>
      </c>
      <c r="G56" s="81">
        <v>25514586.860000003</v>
      </c>
      <c r="H56" s="81">
        <v>26435914.699999999</v>
      </c>
      <c r="I56" s="81">
        <v>27131922.770000003</v>
      </c>
      <c r="J56" s="81">
        <v>27370938.18</v>
      </c>
      <c r="K56" s="81">
        <v>29793469.359999996</v>
      </c>
      <c r="L56" s="81">
        <v>25876761.91</v>
      </c>
      <c r="M56" s="81">
        <v>25651544.739999998</v>
      </c>
      <c r="N56" s="81">
        <v>26695553.970000003</v>
      </c>
      <c r="O56" s="81">
        <v>19535283.95000001</v>
      </c>
      <c r="P56" s="15"/>
    </row>
    <row r="57" spans="1:16" s="82" customFormat="1" ht="56.25" x14ac:dyDescent="0.3">
      <c r="A57" s="79" t="s">
        <v>63</v>
      </c>
      <c r="B57" s="80">
        <v>10111</v>
      </c>
      <c r="C57" s="33">
        <f t="shared" si="7"/>
        <v>381256.79</v>
      </c>
      <c r="D57" s="81">
        <v>0</v>
      </c>
      <c r="E57" s="81">
        <v>0</v>
      </c>
      <c r="F57" s="81">
        <v>0</v>
      </c>
      <c r="G57" s="81">
        <v>381256.79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15"/>
    </row>
    <row r="58" spans="1:16" s="82" customFormat="1" ht="37.5" x14ac:dyDescent="0.3">
      <c r="A58" s="79" t="s">
        <v>64</v>
      </c>
      <c r="B58" s="80">
        <v>10112</v>
      </c>
      <c r="C58" s="33">
        <f t="shared" si="7"/>
        <v>43535308.200000003</v>
      </c>
      <c r="D58" s="81">
        <v>600000</v>
      </c>
      <c r="E58" s="81">
        <v>2800000</v>
      </c>
      <c r="F58" s="81">
        <v>0</v>
      </c>
      <c r="G58" s="81">
        <v>3346541.37</v>
      </c>
      <c r="H58" s="81">
        <v>1710087.8599999999</v>
      </c>
      <c r="I58" s="81">
        <v>2710087.88</v>
      </c>
      <c r="J58" s="81">
        <v>10277221.27</v>
      </c>
      <c r="K58" s="81">
        <v>11345744.23</v>
      </c>
      <c r="L58" s="81">
        <v>10742494.92</v>
      </c>
      <c r="M58" s="81">
        <v>3130.67</v>
      </c>
      <c r="N58" s="81">
        <v>0</v>
      </c>
      <c r="O58" s="81">
        <v>0</v>
      </c>
      <c r="P58" s="15"/>
    </row>
    <row r="59" spans="1:16" s="82" customFormat="1" ht="54" customHeight="1" x14ac:dyDescent="0.3">
      <c r="A59" s="79" t="s">
        <v>65</v>
      </c>
      <c r="B59" s="80">
        <v>10204</v>
      </c>
      <c r="C59" s="33">
        <f t="shared" si="7"/>
        <v>3607910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1173000</v>
      </c>
      <c r="K59" s="81">
        <v>1202300</v>
      </c>
      <c r="L59" s="81">
        <v>1232610</v>
      </c>
      <c r="M59" s="81">
        <v>0</v>
      </c>
      <c r="N59" s="81">
        <v>0</v>
      </c>
      <c r="O59" s="81">
        <v>0</v>
      </c>
      <c r="P59" s="15"/>
    </row>
    <row r="60" spans="1:16" s="82" customFormat="1" ht="18.75" x14ac:dyDescent="0.3">
      <c r="A60" s="79" t="s">
        <v>66</v>
      </c>
      <c r="B60" s="80">
        <v>10301</v>
      </c>
      <c r="C60" s="33">
        <f t="shared" si="7"/>
        <v>19025.5</v>
      </c>
      <c r="D60" s="81">
        <v>0</v>
      </c>
      <c r="E60" s="81">
        <v>19025.5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15"/>
    </row>
    <row r="61" spans="1:16" s="82" customFormat="1" ht="93.75" x14ac:dyDescent="0.3">
      <c r="A61" s="79" t="s">
        <v>67</v>
      </c>
      <c r="B61" s="80">
        <v>10306</v>
      </c>
      <c r="C61" s="33">
        <f t="shared" si="7"/>
        <v>98037996.739999995</v>
      </c>
      <c r="D61" s="81">
        <v>1863421.11</v>
      </c>
      <c r="E61" s="81">
        <v>2712883.55</v>
      </c>
      <c r="F61" s="81">
        <v>2123960.63</v>
      </c>
      <c r="G61" s="81">
        <v>19506860.130000003</v>
      </c>
      <c r="H61" s="81">
        <v>9811705.7199999988</v>
      </c>
      <c r="I61" s="81">
        <v>10194420.32</v>
      </c>
      <c r="J61" s="81">
        <v>17201935.32</v>
      </c>
      <c r="K61" s="81">
        <v>14169317.690000001</v>
      </c>
      <c r="L61" s="81">
        <v>14481427.279999999</v>
      </c>
      <c r="M61" s="81">
        <v>2194102.75</v>
      </c>
      <c r="N61" s="81">
        <v>2013956.3</v>
      </c>
      <c r="O61" s="81">
        <v>1764005.9400000002</v>
      </c>
      <c r="P61" s="15"/>
    </row>
    <row r="62" spans="1:16" s="82" customFormat="1" ht="35.25" hidden="1" customHeight="1" x14ac:dyDescent="0.3">
      <c r="A62" s="79" t="s">
        <v>68</v>
      </c>
      <c r="B62" s="80">
        <v>10316</v>
      </c>
      <c r="C62" s="33">
        <f>SUM(D62:O62)</f>
        <v>0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4"/>
      <c r="P62" s="15"/>
    </row>
    <row r="63" spans="1:16" ht="56.25" customHeight="1" x14ac:dyDescent="0.2">
      <c r="A63" s="76" t="s">
        <v>69</v>
      </c>
      <c r="B63" s="77"/>
      <c r="C63" s="78">
        <f>SUM(C64)</f>
        <v>11831336.590000002</v>
      </c>
      <c r="D63" s="78">
        <f t="shared" ref="D63:O63" si="8">SUM(D64)</f>
        <v>855195</v>
      </c>
      <c r="E63" s="78">
        <f t="shared" si="8"/>
        <v>1123850.18</v>
      </c>
      <c r="F63" s="78">
        <f t="shared" si="8"/>
        <v>947369.57000000007</v>
      </c>
      <c r="G63" s="78">
        <f t="shared" si="8"/>
        <v>932545.7</v>
      </c>
      <c r="H63" s="78">
        <f t="shared" si="8"/>
        <v>941317.47</v>
      </c>
      <c r="I63" s="78">
        <f t="shared" si="8"/>
        <v>1102452.99</v>
      </c>
      <c r="J63" s="78">
        <f t="shared" si="8"/>
        <v>1123468.99</v>
      </c>
      <c r="K63" s="78">
        <f t="shared" si="8"/>
        <v>1051590.31</v>
      </c>
      <c r="L63" s="78">
        <f t="shared" si="8"/>
        <v>1122887.06</v>
      </c>
      <c r="M63" s="78">
        <f t="shared" si="8"/>
        <v>982597.56</v>
      </c>
      <c r="N63" s="78">
        <f t="shared" si="8"/>
        <v>905483</v>
      </c>
      <c r="O63" s="75">
        <f t="shared" si="8"/>
        <v>742578.76</v>
      </c>
    </row>
    <row r="64" spans="1:16" ht="18.75" x14ac:dyDescent="0.3">
      <c r="A64" s="79" t="s">
        <v>61</v>
      </c>
      <c r="B64" s="80">
        <v>10101</v>
      </c>
      <c r="C64" s="33">
        <f>SUM(D64:O64)</f>
        <v>11831336.590000002</v>
      </c>
      <c r="D64" s="81">
        <v>855195</v>
      </c>
      <c r="E64" s="81">
        <v>1123850.18</v>
      </c>
      <c r="F64" s="81">
        <v>947369.57000000007</v>
      </c>
      <c r="G64" s="81">
        <v>932545.7</v>
      </c>
      <c r="H64" s="81">
        <v>941317.47</v>
      </c>
      <c r="I64" s="81">
        <v>1102452.99</v>
      </c>
      <c r="J64" s="81">
        <v>1123468.99</v>
      </c>
      <c r="K64" s="81">
        <v>1051590.31</v>
      </c>
      <c r="L64" s="81">
        <v>1122887.06</v>
      </c>
      <c r="M64" s="81">
        <v>982597.56</v>
      </c>
      <c r="N64" s="81">
        <v>905483</v>
      </c>
      <c r="O64" s="81">
        <v>742578.76</v>
      </c>
    </row>
    <row r="65" spans="1:15" ht="56.25" customHeight="1" x14ac:dyDescent="0.2">
      <c r="A65" s="76" t="s">
        <v>70</v>
      </c>
      <c r="B65" s="77"/>
      <c r="C65" s="78">
        <f>SUM(C66)</f>
        <v>64948434.640000001</v>
      </c>
      <c r="D65" s="78">
        <f>SUM(D66)</f>
        <v>5300178</v>
      </c>
      <c r="E65" s="78">
        <f t="shared" ref="E65:O65" si="9">SUM(E66)</f>
        <v>4995803.2300000004</v>
      </c>
      <c r="F65" s="78">
        <f t="shared" si="9"/>
        <v>5003864.4000000004</v>
      </c>
      <c r="G65" s="78">
        <f t="shared" si="9"/>
        <v>5255479</v>
      </c>
      <c r="H65" s="78">
        <f t="shared" si="9"/>
        <v>5038686</v>
      </c>
      <c r="I65" s="78">
        <f t="shared" si="9"/>
        <v>6264778</v>
      </c>
      <c r="J65" s="78">
        <f t="shared" si="9"/>
        <v>6409252</v>
      </c>
      <c r="K65" s="78">
        <f t="shared" si="9"/>
        <v>6381614.1699999999</v>
      </c>
      <c r="L65" s="78">
        <f t="shared" si="9"/>
        <v>5614357.1899999995</v>
      </c>
      <c r="M65" s="78">
        <f t="shared" si="9"/>
        <v>4821525.6100000003</v>
      </c>
      <c r="N65" s="78">
        <f t="shared" si="9"/>
        <v>4872056.4000000004</v>
      </c>
      <c r="O65" s="75">
        <f t="shared" si="9"/>
        <v>4990840.6400000006</v>
      </c>
    </row>
    <row r="66" spans="1:15" ht="18.75" x14ac:dyDescent="0.3">
      <c r="A66" s="79" t="s">
        <v>61</v>
      </c>
      <c r="B66" s="80">
        <v>10101</v>
      </c>
      <c r="C66" s="33">
        <f>SUM(D66:O66)</f>
        <v>64948434.640000001</v>
      </c>
      <c r="D66" s="81">
        <v>5300178</v>
      </c>
      <c r="E66" s="81">
        <v>4995803.2300000004</v>
      </c>
      <c r="F66" s="81">
        <v>5003864.4000000004</v>
      </c>
      <c r="G66" s="81">
        <v>5255479</v>
      </c>
      <c r="H66" s="81">
        <v>5038686</v>
      </c>
      <c r="I66" s="81">
        <v>6264778</v>
      </c>
      <c r="J66" s="81">
        <v>6409252</v>
      </c>
      <c r="K66" s="81">
        <v>6381614.1699999999</v>
      </c>
      <c r="L66" s="81">
        <v>5614357.1899999995</v>
      </c>
      <c r="M66" s="81">
        <v>4821525.6100000003</v>
      </c>
      <c r="N66" s="81">
        <v>4872056.4000000004</v>
      </c>
      <c r="O66" s="81">
        <v>4990840.6400000006</v>
      </c>
    </row>
    <row r="67" spans="1:15" ht="55.5" customHeight="1" x14ac:dyDescent="0.2">
      <c r="A67" s="76" t="s">
        <v>71</v>
      </c>
      <c r="B67" s="77"/>
      <c r="C67" s="78">
        <f>SUM(C68:C71)</f>
        <v>1465353644.0999999</v>
      </c>
      <c r="D67" s="78">
        <f t="shared" ref="D67:O67" si="10">SUM(D68:D71)</f>
        <v>108773158.26000001</v>
      </c>
      <c r="E67" s="78">
        <f t="shared" si="10"/>
        <v>161849113.76999998</v>
      </c>
      <c r="F67" s="78">
        <f t="shared" si="10"/>
        <v>151172113.09999999</v>
      </c>
      <c r="G67" s="78">
        <f t="shared" si="10"/>
        <v>143128488.00999999</v>
      </c>
      <c r="H67" s="78">
        <f t="shared" si="10"/>
        <v>134655213.33000001</v>
      </c>
      <c r="I67" s="78">
        <f t="shared" si="10"/>
        <v>128133561.77000001</v>
      </c>
      <c r="J67" s="78">
        <f t="shared" si="10"/>
        <v>110830573.90000001</v>
      </c>
      <c r="K67" s="78">
        <f t="shared" si="10"/>
        <v>88262692.090000004</v>
      </c>
      <c r="L67" s="78">
        <f t="shared" si="10"/>
        <v>104231839.81</v>
      </c>
      <c r="M67" s="78">
        <f t="shared" si="10"/>
        <v>123899879.53000002</v>
      </c>
      <c r="N67" s="78">
        <f t="shared" si="10"/>
        <v>110507864.39000002</v>
      </c>
      <c r="O67" s="75">
        <f t="shared" si="10"/>
        <v>99909146.140000001</v>
      </c>
    </row>
    <row r="68" spans="1:15" ht="18.75" x14ac:dyDescent="0.3">
      <c r="A68" s="79" t="s">
        <v>61</v>
      </c>
      <c r="B68" s="80">
        <v>10101</v>
      </c>
      <c r="C68" s="33">
        <f>SUM(D68:O68)</f>
        <v>599627223.1500001</v>
      </c>
      <c r="D68" s="81">
        <v>41225620.019999996</v>
      </c>
      <c r="E68" s="81">
        <v>69689070.109999999</v>
      </c>
      <c r="F68" s="81">
        <v>62053909.009999998</v>
      </c>
      <c r="G68" s="81">
        <v>69753103.519999996</v>
      </c>
      <c r="H68" s="81">
        <v>51394579.619999997</v>
      </c>
      <c r="I68" s="81">
        <v>45684511.93</v>
      </c>
      <c r="J68" s="81">
        <v>44190932.110000007</v>
      </c>
      <c r="K68" s="81">
        <v>40791894.420000002</v>
      </c>
      <c r="L68" s="81">
        <v>43728943.100000001</v>
      </c>
      <c r="M68" s="81">
        <v>54891350.860000014</v>
      </c>
      <c r="N68" s="81">
        <v>42475168.230000012</v>
      </c>
      <c r="O68" s="81">
        <v>33748140.219999999</v>
      </c>
    </row>
    <row r="69" spans="1:15" ht="56.25" x14ac:dyDescent="0.3">
      <c r="A69" s="79" t="s">
        <v>63</v>
      </c>
      <c r="B69" s="80">
        <v>10111</v>
      </c>
      <c r="C69" s="33">
        <f>SUM(D69:O69)</f>
        <v>3316165.91</v>
      </c>
      <c r="D69" s="81">
        <v>240300</v>
      </c>
      <c r="E69" s="81">
        <v>351278.95</v>
      </c>
      <c r="F69" s="81">
        <v>488444.95</v>
      </c>
      <c r="G69" s="81">
        <v>351278.95</v>
      </c>
      <c r="H69" s="81">
        <v>444827.95</v>
      </c>
      <c r="I69" s="81">
        <v>351278.95</v>
      </c>
      <c r="J69" s="81">
        <v>0</v>
      </c>
      <c r="K69" s="81">
        <v>0</v>
      </c>
      <c r="L69" s="81">
        <v>0</v>
      </c>
      <c r="M69" s="81">
        <v>351278.95</v>
      </c>
      <c r="N69" s="81">
        <v>351278.95</v>
      </c>
      <c r="O69" s="81">
        <v>386198.25999999995</v>
      </c>
    </row>
    <row r="70" spans="1:15" ht="36.75" customHeight="1" x14ac:dyDescent="0.3">
      <c r="A70" s="79" t="s">
        <v>64</v>
      </c>
      <c r="B70" s="80">
        <v>10112</v>
      </c>
      <c r="C70" s="33">
        <f>SUM(D70:O70)</f>
        <v>214376.46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42500</v>
      </c>
      <c r="J70" s="81">
        <v>169932.86</v>
      </c>
      <c r="K70" s="81">
        <v>0</v>
      </c>
      <c r="L70" s="81">
        <v>0</v>
      </c>
      <c r="M70" s="81">
        <v>0</v>
      </c>
      <c r="N70" s="81">
        <v>0</v>
      </c>
      <c r="O70" s="81">
        <v>1943.6</v>
      </c>
    </row>
    <row r="71" spans="1:15" ht="93.75" x14ac:dyDescent="0.3">
      <c r="A71" s="79" t="s">
        <v>67</v>
      </c>
      <c r="B71" s="80">
        <v>10306</v>
      </c>
      <c r="C71" s="33">
        <f>SUM(D71:O71)</f>
        <v>862195878.57999992</v>
      </c>
      <c r="D71" s="81">
        <v>67307238.24000001</v>
      </c>
      <c r="E71" s="81">
        <v>91808764.709999993</v>
      </c>
      <c r="F71" s="81">
        <v>88629759.140000001</v>
      </c>
      <c r="G71" s="81">
        <v>73024105.540000007</v>
      </c>
      <c r="H71" s="81">
        <v>82815805.760000005</v>
      </c>
      <c r="I71" s="81">
        <v>82055270.890000001</v>
      </c>
      <c r="J71" s="81">
        <v>66469708.93</v>
      </c>
      <c r="K71" s="81">
        <v>47470797.669999994</v>
      </c>
      <c r="L71" s="81">
        <v>60502896.710000001</v>
      </c>
      <c r="M71" s="81">
        <v>68657249.719999999</v>
      </c>
      <c r="N71" s="81">
        <v>67681417.210000008</v>
      </c>
      <c r="O71" s="81">
        <v>65772864.060000002</v>
      </c>
    </row>
    <row r="72" spans="1:15" ht="66" customHeight="1" x14ac:dyDescent="0.2">
      <c r="A72" s="76" t="s">
        <v>72</v>
      </c>
      <c r="B72" s="77"/>
      <c r="C72" s="78">
        <f>SUM(C73:C76)</f>
        <v>158387975.74000001</v>
      </c>
      <c r="D72" s="78">
        <f t="shared" ref="D72:O72" si="11">SUM(D73:D76)</f>
        <v>4584326.6099999994</v>
      </c>
      <c r="E72" s="78">
        <f t="shared" si="11"/>
        <v>13587348.499999998</v>
      </c>
      <c r="F72" s="78">
        <f t="shared" si="11"/>
        <v>12418352.250000002</v>
      </c>
      <c r="G72" s="78">
        <f t="shared" si="11"/>
        <v>16269227.85</v>
      </c>
      <c r="H72" s="78">
        <f t="shared" si="11"/>
        <v>16491120.51</v>
      </c>
      <c r="I72" s="78">
        <f t="shared" si="11"/>
        <v>15928550.880000001</v>
      </c>
      <c r="J72" s="78">
        <f t="shared" si="11"/>
        <v>15521169.449999999</v>
      </c>
      <c r="K72" s="78">
        <f t="shared" si="11"/>
        <v>13193736.159999998</v>
      </c>
      <c r="L72" s="78">
        <f t="shared" si="11"/>
        <v>12398596.689999999</v>
      </c>
      <c r="M72" s="78">
        <f t="shared" si="11"/>
        <v>13683738.58</v>
      </c>
      <c r="N72" s="78">
        <f t="shared" si="11"/>
        <v>11337267.74</v>
      </c>
      <c r="O72" s="75">
        <f t="shared" si="11"/>
        <v>12974540.519999998</v>
      </c>
    </row>
    <row r="73" spans="1:15" ht="18.75" x14ac:dyDescent="0.3">
      <c r="A73" s="79" t="s">
        <v>61</v>
      </c>
      <c r="B73" s="80">
        <v>10101</v>
      </c>
      <c r="C73" s="33">
        <f>SUM(D73:O73)</f>
        <v>146579099.78999999</v>
      </c>
      <c r="D73" s="81">
        <v>4416826.6099999994</v>
      </c>
      <c r="E73" s="81">
        <v>13421848.499999998</v>
      </c>
      <c r="F73" s="81">
        <v>12257352.250000002</v>
      </c>
      <c r="G73" s="81">
        <v>13817886.25</v>
      </c>
      <c r="H73" s="81">
        <v>14626620.51</v>
      </c>
      <c r="I73" s="81">
        <v>14108250.880000001</v>
      </c>
      <c r="J73" s="81">
        <v>13713869.449999999</v>
      </c>
      <c r="K73" s="81">
        <v>10113416.159999998</v>
      </c>
      <c r="L73" s="81">
        <v>12338296.689999999</v>
      </c>
      <c r="M73" s="81">
        <v>13609738.58</v>
      </c>
      <c r="N73" s="81">
        <v>11236786.880000001</v>
      </c>
      <c r="O73" s="81">
        <v>12918207.029999997</v>
      </c>
    </row>
    <row r="74" spans="1:15" ht="56.25" x14ac:dyDescent="0.3">
      <c r="A74" s="79" t="s">
        <v>63</v>
      </c>
      <c r="B74" s="80">
        <v>10111</v>
      </c>
      <c r="C74" s="33">
        <f>SUM(D74:O74)</f>
        <v>529333.08000000007</v>
      </c>
      <c r="D74" s="81">
        <v>0</v>
      </c>
      <c r="E74" s="81">
        <v>0</v>
      </c>
      <c r="F74" s="81">
        <v>0</v>
      </c>
      <c r="G74" s="81">
        <v>115217.08</v>
      </c>
      <c r="H74" s="81">
        <v>87500</v>
      </c>
      <c r="I74" s="81">
        <v>87500</v>
      </c>
      <c r="J74" s="81">
        <v>87500</v>
      </c>
      <c r="K74" s="81">
        <v>151616</v>
      </c>
      <c r="L74" s="81">
        <v>0</v>
      </c>
      <c r="M74" s="81">
        <v>0</v>
      </c>
      <c r="N74" s="81">
        <v>0</v>
      </c>
      <c r="O74" s="81">
        <v>0</v>
      </c>
    </row>
    <row r="75" spans="1:15" ht="93.75" x14ac:dyDescent="0.3">
      <c r="A75" s="79" t="s">
        <v>67</v>
      </c>
      <c r="B75" s="80">
        <v>10306</v>
      </c>
      <c r="C75" s="33">
        <f>SUM(D75:O75)</f>
        <v>11279542.869999999</v>
      </c>
      <c r="D75" s="81">
        <v>167500</v>
      </c>
      <c r="E75" s="81">
        <v>165500</v>
      </c>
      <c r="F75" s="81">
        <v>161000</v>
      </c>
      <c r="G75" s="81">
        <v>2336124.52</v>
      </c>
      <c r="H75" s="81">
        <v>1777000</v>
      </c>
      <c r="I75" s="81">
        <v>1732800</v>
      </c>
      <c r="J75" s="81">
        <v>1719800</v>
      </c>
      <c r="K75" s="81">
        <v>2928704</v>
      </c>
      <c r="L75" s="81">
        <v>60300</v>
      </c>
      <c r="M75" s="81">
        <v>74000</v>
      </c>
      <c r="N75" s="81">
        <v>100480.86</v>
      </c>
      <c r="O75" s="81">
        <v>56333.49</v>
      </c>
    </row>
    <row r="76" spans="1:15" ht="18.75" hidden="1" x14ac:dyDescent="0.3">
      <c r="A76" s="79"/>
      <c r="B76" s="80"/>
      <c r="C76" s="33">
        <f>SUM(D76:O76)</f>
        <v>0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4"/>
    </row>
    <row r="77" spans="1:15" ht="65.25" customHeight="1" x14ac:dyDescent="0.2">
      <c r="A77" s="76" t="s">
        <v>73</v>
      </c>
      <c r="B77" s="77"/>
      <c r="C77" s="78">
        <f>SUM(C78:C80)</f>
        <v>441819007.48000002</v>
      </c>
      <c r="D77" s="78">
        <f t="shared" ref="D77:O77" si="12">SUM(D79:D80)</f>
        <v>44372019.629999995</v>
      </c>
      <c r="E77" s="78">
        <f t="shared" si="12"/>
        <v>51356953.929999992</v>
      </c>
      <c r="F77" s="78">
        <f t="shared" si="12"/>
        <v>69445727.900000006</v>
      </c>
      <c r="G77" s="78">
        <f t="shared" si="12"/>
        <v>41239041.140000001</v>
      </c>
      <c r="H77" s="78">
        <f t="shared" si="12"/>
        <v>37067400.140000001</v>
      </c>
      <c r="I77" s="78">
        <f t="shared" si="12"/>
        <v>39389552.140000001</v>
      </c>
      <c r="J77" s="78">
        <f t="shared" si="12"/>
        <v>39015266.230000004</v>
      </c>
      <c r="K77" s="78">
        <f t="shared" si="12"/>
        <v>36051253.539999992</v>
      </c>
      <c r="L77" s="78">
        <f t="shared" si="12"/>
        <v>30066548.02</v>
      </c>
      <c r="M77" s="78">
        <f t="shared" si="12"/>
        <v>29694430.340000004</v>
      </c>
      <c r="N77" s="78">
        <f t="shared" si="12"/>
        <v>14860662.759999998</v>
      </c>
      <c r="O77" s="75">
        <f t="shared" si="12"/>
        <v>9260151.709999999</v>
      </c>
    </row>
    <row r="78" spans="1:15" ht="18.75" hidden="1" x14ac:dyDescent="0.3">
      <c r="A78" s="79" t="s">
        <v>61</v>
      </c>
      <c r="B78" s="80">
        <v>10101</v>
      </c>
      <c r="C78" s="33">
        <f>SUM(D78:O78)</f>
        <v>0</v>
      </c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4"/>
    </row>
    <row r="79" spans="1:15" ht="18.75" x14ac:dyDescent="0.3">
      <c r="A79" s="85" t="s">
        <v>66</v>
      </c>
      <c r="B79" s="80">
        <v>10301</v>
      </c>
      <c r="C79" s="33">
        <f>SUM(D79:O79)</f>
        <v>71235690.109999985</v>
      </c>
      <c r="D79" s="81">
        <v>13110100</v>
      </c>
      <c r="E79" s="81">
        <v>15536197.789999999</v>
      </c>
      <c r="F79" s="81">
        <v>12055000</v>
      </c>
      <c r="G79" s="81">
        <v>9050000</v>
      </c>
      <c r="H79" s="81">
        <v>6040000</v>
      </c>
      <c r="I79" s="81">
        <v>6035000</v>
      </c>
      <c r="J79" s="81">
        <v>5035000</v>
      </c>
      <c r="K79" s="81">
        <v>4045000</v>
      </c>
      <c r="L79" s="81">
        <v>256770.35</v>
      </c>
      <c r="M79" s="81">
        <v>32189.69</v>
      </c>
      <c r="N79" s="81">
        <v>25000</v>
      </c>
      <c r="O79" s="81">
        <v>15432.28</v>
      </c>
    </row>
    <row r="80" spans="1:15" ht="93.75" x14ac:dyDescent="0.3">
      <c r="A80" s="79" t="s">
        <v>67</v>
      </c>
      <c r="B80" s="80">
        <v>10306</v>
      </c>
      <c r="C80" s="33">
        <f>SUM(D80:O80)</f>
        <v>370583317.37</v>
      </c>
      <c r="D80" s="81">
        <v>31261919.629999999</v>
      </c>
      <c r="E80" s="81">
        <v>35820756.139999993</v>
      </c>
      <c r="F80" s="81">
        <v>57390727.900000006</v>
      </c>
      <c r="G80" s="81">
        <v>32189041.139999997</v>
      </c>
      <c r="H80" s="81">
        <v>31027400.139999997</v>
      </c>
      <c r="I80" s="81">
        <v>33354552.139999997</v>
      </c>
      <c r="J80" s="81">
        <v>33980266.230000004</v>
      </c>
      <c r="K80" s="81">
        <v>32006253.539999995</v>
      </c>
      <c r="L80" s="81">
        <v>29809777.669999998</v>
      </c>
      <c r="M80" s="81">
        <v>29662240.650000002</v>
      </c>
      <c r="N80" s="81">
        <v>14835662.759999998</v>
      </c>
      <c r="O80" s="81">
        <v>9244719.4299999997</v>
      </c>
    </row>
    <row r="81" spans="1:15" ht="42.75" customHeight="1" x14ac:dyDescent="0.2">
      <c r="A81" s="76" t="s">
        <v>74</v>
      </c>
      <c r="B81" s="77"/>
      <c r="C81" s="78">
        <f>SUM(C82:C84)</f>
        <v>19432405.27</v>
      </c>
      <c r="D81" s="78">
        <f t="shared" ref="D81:O81" si="13">SUM(D82:D84)</f>
        <v>263000</v>
      </c>
      <c r="E81" s="78">
        <f t="shared" si="13"/>
        <v>2135444.6800000002</v>
      </c>
      <c r="F81" s="78">
        <f t="shared" si="13"/>
        <v>1603364.32</v>
      </c>
      <c r="G81" s="78">
        <f t="shared" si="13"/>
        <v>2114699.54</v>
      </c>
      <c r="H81" s="78">
        <f t="shared" si="13"/>
        <v>1300754.54</v>
      </c>
      <c r="I81" s="78">
        <f t="shared" si="13"/>
        <v>1449577.54</v>
      </c>
      <c r="J81" s="78">
        <f t="shared" si="13"/>
        <v>2106513.54</v>
      </c>
      <c r="K81" s="78">
        <f t="shared" si="13"/>
        <v>1467968.86</v>
      </c>
      <c r="L81" s="78">
        <f t="shared" si="13"/>
        <v>1259254.46</v>
      </c>
      <c r="M81" s="78">
        <f t="shared" si="13"/>
        <v>2032222.25</v>
      </c>
      <c r="N81" s="78">
        <f t="shared" si="13"/>
        <v>1426172.86</v>
      </c>
      <c r="O81" s="75">
        <f t="shared" si="13"/>
        <v>2273432.6799999997</v>
      </c>
    </row>
    <row r="82" spans="1:15" ht="18.75" x14ac:dyDescent="0.3">
      <c r="A82" s="79" t="s">
        <v>61</v>
      </c>
      <c r="B82" s="80">
        <v>10101</v>
      </c>
      <c r="C82" s="86">
        <v>19432405.27</v>
      </c>
      <c r="D82" s="81">
        <v>263000</v>
      </c>
      <c r="E82" s="81">
        <v>2135444.6800000002</v>
      </c>
      <c r="F82" s="81">
        <v>1603364.32</v>
      </c>
      <c r="G82" s="81">
        <v>2114699.54</v>
      </c>
      <c r="H82" s="81">
        <v>1300754.54</v>
      </c>
      <c r="I82" s="81">
        <v>1449577.54</v>
      </c>
      <c r="J82" s="81">
        <v>2106513.54</v>
      </c>
      <c r="K82" s="81">
        <v>1467968.86</v>
      </c>
      <c r="L82" s="81">
        <v>1259254.46</v>
      </c>
      <c r="M82" s="81">
        <v>2032222.25</v>
      </c>
      <c r="N82" s="81">
        <v>1426172.86</v>
      </c>
      <c r="O82" s="81">
        <v>2273432.6799999997</v>
      </c>
    </row>
    <row r="83" spans="1:15" ht="56.25" hidden="1" x14ac:dyDescent="0.3">
      <c r="A83" s="79" t="s">
        <v>63</v>
      </c>
      <c r="B83" s="80">
        <v>10111</v>
      </c>
      <c r="C83" s="33">
        <f>SUM(D83:O83)</f>
        <v>0</v>
      </c>
      <c r="D83" s="87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8"/>
    </row>
    <row r="84" spans="1:15" ht="93.75" hidden="1" x14ac:dyDescent="0.3">
      <c r="A84" s="79" t="s">
        <v>67</v>
      </c>
      <c r="B84" s="80">
        <v>10306</v>
      </c>
      <c r="C84" s="33">
        <f>SUM(D84:O84)</f>
        <v>0</v>
      </c>
      <c r="D84" s="87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8"/>
    </row>
    <row r="85" spans="1:15" ht="65.25" customHeight="1" x14ac:dyDescent="0.3">
      <c r="A85" s="76" t="s">
        <v>75</v>
      </c>
      <c r="B85" s="77"/>
      <c r="C85" s="47">
        <f>+C86</f>
        <v>5220800.8999999994</v>
      </c>
      <c r="D85" s="47">
        <f>+D86</f>
        <v>74000</v>
      </c>
      <c r="E85" s="47">
        <f t="shared" ref="E85:O85" si="14">+E86</f>
        <v>618177.46</v>
      </c>
      <c r="F85" s="47">
        <f t="shared" si="14"/>
        <v>569061.17999999993</v>
      </c>
      <c r="G85" s="47">
        <f t="shared" si="14"/>
        <v>489413.18</v>
      </c>
      <c r="H85" s="47">
        <f t="shared" si="14"/>
        <v>465395.18</v>
      </c>
      <c r="I85" s="47">
        <f t="shared" si="14"/>
        <v>708961.18</v>
      </c>
      <c r="J85" s="47">
        <f t="shared" si="14"/>
        <v>373726.82</v>
      </c>
      <c r="K85" s="47">
        <f t="shared" si="14"/>
        <v>392633.18</v>
      </c>
      <c r="L85" s="47">
        <f t="shared" si="14"/>
        <v>388633.18</v>
      </c>
      <c r="M85" s="47">
        <f t="shared" si="14"/>
        <v>373233.18</v>
      </c>
      <c r="N85" s="47">
        <f t="shared" si="14"/>
        <v>388033.18</v>
      </c>
      <c r="O85" s="89">
        <f t="shared" si="14"/>
        <v>379533.18</v>
      </c>
    </row>
    <row r="86" spans="1:15" ht="18.75" x14ac:dyDescent="0.3">
      <c r="A86" s="79" t="s">
        <v>61</v>
      </c>
      <c r="B86" s="80">
        <v>10101</v>
      </c>
      <c r="C86" s="33">
        <f>SUM(D86:O86)</f>
        <v>5220800.8999999994</v>
      </c>
      <c r="D86" s="81">
        <v>74000</v>
      </c>
      <c r="E86" s="81">
        <v>618177.46</v>
      </c>
      <c r="F86" s="81">
        <v>569061.17999999993</v>
      </c>
      <c r="G86" s="81">
        <v>489413.18</v>
      </c>
      <c r="H86" s="81">
        <v>465395.18</v>
      </c>
      <c r="I86" s="81">
        <v>708961.18</v>
      </c>
      <c r="J86" s="81">
        <v>373726.82</v>
      </c>
      <c r="K86" s="81">
        <v>392633.18</v>
      </c>
      <c r="L86" s="81">
        <v>388633.18</v>
      </c>
      <c r="M86" s="81">
        <v>373233.18</v>
      </c>
      <c r="N86" s="81">
        <v>388033.18</v>
      </c>
      <c r="O86" s="81">
        <v>379533.18</v>
      </c>
    </row>
    <row r="87" spans="1:15" ht="79.5" customHeight="1" x14ac:dyDescent="0.3">
      <c r="A87" s="76" t="s">
        <v>76</v>
      </c>
      <c r="B87" s="77"/>
      <c r="C87" s="47">
        <f>+C88</f>
        <v>6385470.4900000002</v>
      </c>
      <c r="D87" s="47">
        <f t="shared" ref="D87:O87" si="15">+D88</f>
        <v>536730.25</v>
      </c>
      <c r="E87" s="47">
        <f t="shared" si="15"/>
        <v>558258.25</v>
      </c>
      <c r="F87" s="47">
        <f t="shared" si="15"/>
        <v>545658.25</v>
      </c>
      <c r="G87" s="47">
        <f t="shared" si="15"/>
        <v>559958.25</v>
      </c>
      <c r="H87" s="47">
        <f t="shared" si="15"/>
        <v>524950.61</v>
      </c>
      <c r="I87" s="47">
        <f t="shared" si="15"/>
        <v>637792.89999999991</v>
      </c>
      <c r="J87" s="47">
        <f t="shared" si="15"/>
        <v>493109.61</v>
      </c>
      <c r="K87" s="47">
        <f t="shared" si="15"/>
        <v>535770.61</v>
      </c>
      <c r="L87" s="47">
        <f t="shared" si="15"/>
        <v>489794.66</v>
      </c>
      <c r="M87" s="47">
        <f t="shared" si="15"/>
        <v>519915.61</v>
      </c>
      <c r="N87" s="47">
        <f t="shared" si="15"/>
        <v>567086.25</v>
      </c>
      <c r="O87" s="47">
        <f t="shared" si="15"/>
        <v>416445.24</v>
      </c>
    </row>
    <row r="88" spans="1:15" ht="21.75" customHeight="1" x14ac:dyDescent="0.3">
      <c r="A88" s="79" t="s">
        <v>61</v>
      </c>
      <c r="B88" s="80">
        <v>10101</v>
      </c>
      <c r="C88" s="33">
        <f>SUM(D88:O88)</f>
        <v>6385470.4900000002</v>
      </c>
      <c r="D88" s="81">
        <v>536730.25</v>
      </c>
      <c r="E88" s="81">
        <v>558258.25</v>
      </c>
      <c r="F88" s="81">
        <v>545658.25</v>
      </c>
      <c r="G88" s="81">
        <v>559958.25</v>
      </c>
      <c r="H88" s="81">
        <v>524950.61</v>
      </c>
      <c r="I88" s="81">
        <v>637792.89999999991</v>
      </c>
      <c r="J88" s="81">
        <v>493109.61</v>
      </c>
      <c r="K88" s="81">
        <v>535770.61</v>
      </c>
      <c r="L88" s="81">
        <v>489794.66</v>
      </c>
      <c r="M88" s="81">
        <v>519915.61</v>
      </c>
      <c r="N88" s="81">
        <v>567086.25</v>
      </c>
      <c r="O88" s="81">
        <v>416445.24</v>
      </c>
    </row>
    <row r="89" spans="1:15" ht="65.25" customHeight="1" x14ac:dyDescent="0.2">
      <c r="A89" s="76" t="s">
        <v>77</v>
      </c>
      <c r="B89" s="77"/>
      <c r="C89" s="78">
        <f>SUM(C90:C93)</f>
        <v>15053052.590000004</v>
      </c>
      <c r="D89" s="78">
        <f t="shared" ref="D89:J89" si="16">SUM(D90:D93)</f>
        <v>1224184.7000000002</v>
      </c>
      <c r="E89" s="78">
        <f t="shared" si="16"/>
        <v>1329973.5200000003</v>
      </c>
      <c r="F89" s="78">
        <f t="shared" si="16"/>
        <v>1210585.5200000003</v>
      </c>
      <c r="G89" s="78">
        <f t="shared" si="16"/>
        <v>2116507.4800000004</v>
      </c>
      <c r="H89" s="78">
        <f t="shared" si="16"/>
        <v>1302516.9600000004</v>
      </c>
      <c r="I89" s="78">
        <f t="shared" si="16"/>
        <v>1141072.8500000003</v>
      </c>
      <c r="J89" s="78">
        <f t="shared" si="16"/>
        <v>1307203.9800000002</v>
      </c>
      <c r="K89" s="78">
        <f>SUM(K90:K93)</f>
        <v>1158359.5400000003</v>
      </c>
      <c r="L89" s="78">
        <f>SUM(L90:L93)</f>
        <v>1144630.5200000003</v>
      </c>
      <c r="M89" s="78">
        <f>SUM(M90:M93)</f>
        <v>1251045.9800000002</v>
      </c>
      <c r="N89" s="78">
        <f>SUM(N90:N93)</f>
        <v>1231051.0100000002</v>
      </c>
      <c r="O89" s="75">
        <f>SUM(O90:O93)</f>
        <v>635920.53</v>
      </c>
    </row>
    <row r="90" spans="1:15" ht="18.75" x14ac:dyDescent="0.3">
      <c r="A90" s="79" t="s">
        <v>61</v>
      </c>
      <c r="B90" s="80">
        <v>10101</v>
      </c>
      <c r="C90" s="33">
        <f>SUM(D90:O90)</f>
        <v>13753659.860000003</v>
      </c>
      <c r="D90" s="81">
        <v>1191684.7000000002</v>
      </c>
      <c r="E90" s="81">
        <v>1297473.5200000003</v>
      </c>
      <c r="F90" s="81">
        <v>1178085.5200000003</v>
      </c>
      <c r="G90" s="81">
        <v>1177237.4800000002</v>
      </c>
      <c r="H90" s="81">
        <v>1270016.9600000004</v>
      </c>
      <c r="I90" s="81">
        <v>1108572.8500000003</v>
      </c>
      <c r="J90" s="81">
        <v>1272343.9800000002</v>
      </c>
      <c r="K90" s="81">
        <v>1125859.5400000003</v>
      </c>
      <c r="L90" s="81">
        <v>1112130.5200000003</v>
      </c>
      <c r="M90" s="81">
        <v>1218545.9800000002</v>
      </c>
      <c r="N90" s="81">
        <v>1198551.0100000002</v>
      </c>
      <c r="O90" s="81">
        <v>603157.80000000005</v>
      </c>
    </row>
    <row r="91" spans="1:15" ht="56.25" x14ac:dyDescent="0.3">
      <c r="A91" s="79" t="s">
        <v>63</v>
      </c>
      <c r="B91" s="80">
        <v>10111</v>
      </c>
      <c r="C91" s="33">
        <f>SUM(D91:O91)</f>
        <v>44053.49</v>
      </c>
      <c r="D91" s="81">
        <v>0</v>
      </c>
      <c r="E91" s="81">
        <v>0</v>
      </c>
      <c r="F91" s="81">
        <v>0</v>
      </c>
      <c r="G91" s="81">
        <v>44053.49</v>
      </c>
      <c r="H91" s="81">
        <v>0</v>
      </c>
      <c r="I91" s="81">
        <v>0</v>
      </c>
      <c r="J91" s="81">
        <v>0</v>
      </c>
      <c r="K91" s="81">
        <v>0</v>
      </c>
      <c r="L91" s="81">
        <v>0</v>
      </c>
      <c r="M91" s="81">
        <v>0</v>
      </c>
      <c r="N91" s="81">
        <v>0</v>
      </c>
      <c r="O91" s="81">
        <v>0</v>
      </c>
    </row>
    <row r="92" spans="1:15" ht="18.75" x14ac:dyDescent="0.3">
      <c r="A92" s="79" t="s">
        <v>66</v>
      </c>
      <c r="B92" s="80">
        <v>10301</v>
      </c>
      <c r="C92" s="33">
        <f>SUM(D92:O92)</f>
        <v>418322.73</v>
      </c>
      <c r="D92" s="81">
        <v>32500</v>
      </c>
      <c r="E92" s="81">
        <v>32500</v>
      </c>
      <c r="F92" s="81">
        <v>32500</v>
      </c>
      <c r="G92" s="81">
        <v>58200</v>
      </c>
      <c r="H92" s="81">
        <v>32500</v>
      </c>
      <c r="I92" s="81">
        <v>32500</v>
      </c>
      <c r="J92" s="81">
        <v>34860</v>
      </c>
      <c r="K92" s="81">
        <v>32500</v>
      </c>
      <c r="L92" s="81">
        <v>32500</v>
      </c>
      <c r="M92" s="81">
        <v>32500</v>
      </c>
      <c r="N92" s="81">
        <v>32500</v>
      </c>
      <c r="O92" s="81">
        <v>32762.73</v>
      </c>
    </row>
    <row r="93" spans="1:15" ht="93.75" x14ac:dyDescent="0.3">
      <c r="A93" s="79" t="s">
        <v>67</v>
      </c>
      <c r="B93" s="80">
        <v>10306</v>
      </c>
      <c r="C93" s="33">
        <f>SUM(D93:O93)</f>
        <v>837016.51</v>
      </c>
      <c r="D93" s="81">
        <v>0</v>
      </c>
      <c r="E93" s="81">
        <v>0</v>
      </c>
      <c r="F93" s="81">
        <v>0</v>
      </c>
      <c r="G93" s="81">
        <v>837016.51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</row>
    <row r="94" spans="1:15" ht="58.5" customHeight="1" x14ac:dyDescent="0.2">
      <c r="A94" s="76" t="s">
        <v>78</v>
      </c>
      <c r="B94" s="77"/>
      <c r="C94" s="78">
        <f>SUM(C95:C99)</f>
        <v>11499335.306999998</v>
      </c>
      <c r="D94" s="78">
        <f t="shared" ref="D94:M94" si="17">SUM(D95:D99)</f>
        <v>418192.03</v>
      </c>
      <c r="E94" s="78">
        <f t="shared" si="17"/>
        <v>1508449.4800000002</v>
      </c>
      <c r="F94" s="78">
        <f t="shared" si="17"/>
        <v>1025793.51</v>
      </c>
      <c r="G94" s="78">
        <f t="shared" si="17"/>
        <v>1026661.0700000001</v>
      </c>
      <c r="H94" s="78">
        <f t="shared" si="17"/>
        <v>972870.66</v>
      </c>
      <c r="I94" s="78">
        <f t="shared" si="17"/>
        <v>1133257.9600000002</v>
      </c>
      <c r="J94" s="78">
        <f t="shared" si="17"/>
        <v>945597.66</v>
      </c>
      <c r="K94" s="78">
        <f t="shared" si="17"/>
        <v>914098.4</v>
      </c>
      <c r="L94" s="78">
        <f t="shared" si="17"/>
        <v>928436.53</v>
      </c>
      <c r="M94" s="78">
        <f t="shared" si="17"/>
        <v>1000771.71</v>
      </c>
      <c r="N94" s="78">
        <f>SUM(N95:N99)</f>
        <v>856850.79999999993</v>
      </c>
      <c r="O94" s="75">
        <f>SUM(O95:O99)</f>
        <v>768355.49699999986</v>
      </c>
    </row>
    <row r="95" spans="1:15" ht="18.75" x14ac:dyDescent="0.3">
      <c r="A95" s="79" t="s">
        <v>61</v>
      </c>
      <c r="B95" s="80">
        <v>10101</v>
      </c>
      <c r="C95" s="33">
        <f>SUM(D95:O95)</f>
        <v>11290173.936999999</v>
      </c>
      <c r="D95" s="81">
        <v>400761.92000000004</v>
      </c>
      <c r="E95" s="81">
        <v>1491019.37</v>
      </c>
      <c r="F95" s="81">
        <v>1008363.4</v>
      </c>
      <c r="G95" s="81">
        <v>1009230.9600000001</v>
      </c>
      <c r="H95" s="81">
        <v>955440.55</v>
      </c>
      <c r="I95" s="81">
        <v>1115827.8500000001</v>
      </c>
      <c r="J95" s="81">
        <v>928167.55</v>
      </c>
      <c r="K95" s="81">
        <v>896668.29</v>
      </c>
      <c r="L95" s="81">
        <v>911006.42</v>
      </c>
      <c r="M95" s="81">
        <v>983341.6</v>
      </c>
      <c r="N95" s="81">
        <v>839420.69</v>
      </c>
      <c r="O95" s="81">
        <v>750925.33699999982</v>
      </c>
    </row>
    <row r="96" spans="1:15" ht="37.5" hidden="1" x14ac:dyDescent="0.3">
      <c r="A96" s="79" t="s">
        <v>64</v>
      </c>
      <c r="B96" s="80">
        <v>10112</v>
      </c>
      <c r="C96" s="33">
        <f>SUM(D96:O96)</f>
        <v>0</v>
      </c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</row>
    <row r="97" spans="1:16" ht="56.25" hidden="1" x14ac:dyDescent="0.3">
      <c r="A97" s="79" t="s">
        <v>65</v>
      </c>
      <c r="B97" s="80">
        <v>10204</v>
      </c>
      <c r="C97" s="33">
        <f>SUM(D97:O97)</f>
        <v>0</v>
      </c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</row>
    <row r="98" spans="1:16" ht="18.75" x14ac:dyDescent="0.3">
      <c r="A98" s="79" t="s">
        <v>66</v>
      </c>
      <c r="B98" s="80">
        <v>10301</v>
      </c>
      <c r="C98" s="33">
        <f>SUM(D98:O98)</f>
        <v>209161.36999999997</v>
      </c>
      <c r="D98" s="81">
        <v>17430.11</v>
      </c>
      <c r="E98" s="81">
        <v>17430.11</v>
      </c>
      <c r="F98" s="81">
        <v>17430.11</v>
      </c>
      <c r="G98" s="81">
        <v>17430.11</v>
      </c>
      <c r="H98" s="81">
        <v>17430.11</v>
      </c>
      <c r="I98" s="81">
        <v>17430.11</v>
      </c>
      <c r="J98" s="81">
        <v>17430.11</v>
      </c>
      <c r="K98" s="81">
        <v>17430.11</v>
      </c>
      <c r="L98" s="81">
        <v>17430.11</v>
      </c>
      <c r="M98" s="81">
        <v>17430.11</v>
      </c>
      <c r="N98" s="81">
        <v>17430.11</v>
      </c>
      <c r="O98" s="81">
        <v>17430.16</v>
      </c>
    </row>
    <row r="99" spans="1:16" ht="93.75" hidden="1" x14ac:dyDescent="0.3">
      <c r="A99" s="79" t="s">
        <v>67</v>
      </c>
      <c r="B99" s="80">
        <v>10306</v>
      </c>
      <c r="C99" s="33">
        <f>SUM(D99:O99)</f>
        <v>0</v>
      </c>
      <c r="D99" s="87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8"/>
    </row>
    <row r="100" spans="1:16" ht="54" customHeight="1" x14ac:dyDescent="0.2">
      <c r="A100" s="76" t="s">
        <v>79</v>
      </c>
      <c r="B100" s="77"/>
      <c r="C100" s="78">
        <f>SUM(C101:C105)</f>
        <v>24832430.679999996</v>
      </c>
      <c r="D100" s="78">
        <f t="shared" ref="D100:O100" si="18">SUM(D101:D105)</f>
        <v>1369502.26</v>
      </c>
      <c r="E100" s="78">
        <f t="shared" si="18"/>
        <v>2293641.86</v>
      </c>
      <c r="F100" s="78">
        <f t="shared" si="18"/>
        <v>2253521.86</v>
      </c>
      <c r="G100" s="78">
        <f t="shared" si="18"/>
        <v>2268211.17</v>
      </c>
      <c r="H100" s="78">
        <f t="shared" si="18"/>
        <v>2889233.8</v>
      </c>
      <c r="I100" s="78">
        <f t="shared" si="18"/>
        <v>2413180.86</v>
      </c>
      <c r="J100" s="78">
        <f t="shared" si="18"/>
        <v>2402331.86</v>
      </c>
      <c r="K100" s="78">
        <f t="shared" si="18"/>
        <v>1821839.86</v>
      </c>
      <c r="L100" s="78">
        <f t="shared" si="18"/>
        <v>1877671.86</v>
      </c>
      <c r="M100" s="78">
        <f t="shared" si="18"/>
        <v>1854223.59</v>
      </c>
      <c r="N100" s="78">
        <f t="shared" si="18"/>
        <v>1804651.86</v>
      </c>
      <c r="O100" s="75">
        <f t="shared" si="18"/>
        <v>1584419.8399999999</v>
      </c>
    </row>
    <row r="101" spans="1:16" ht="18.75" x14ac:dyDescent="0.3">
      <c r="A101" s="79" t="s">
        <v>61</v>
      </c>
      <c r="B101" s="80">
        <v>10101</v>
      </c>
      <c r="C101" s="33">
        <f>SUM(D101:O101)</f>
        <v>24455940.229999997</v>
      </c>
      <c r="D101" s="81">
        <v>1354502.26</v>
      </c>
      <c r="E101" s="81">
        <v>2263641.86</v>
      </c>
      <c r="F101" s="81">
        <v>2223521.86</v>
      </c>
      <c r="G101" s="81">
        <v>2238211.17</v>
      </c>
      <c r="H101" s="81">
        <v>2859233.8</v>
      </c>
      <c r="I101" s="81">
        <v>2353180.86</v>
      </c>
      <c r="J101" s="81">
        <v>2387331.86</v>
      </c>
      <c r="K101" s="81">
        <v>1791839.86</v>
      </c>
      <c r="L101" s="81">
        <v>1847671.86</v>
      </c>
      <c r="M101" s="81">
        <v>1824223.59</v>
      </c>
      <c r="N101" s="81">
        <v>1774651.86</v>
      </c>
      <c r="O101" s="81">
        <v>1537929.39</v>
      </c>
      <c r="P101" s="86">
        <v>1537929.39</v>
      </c>
    </row>
    <row r="102" spans="1:16" ht="37.5" hidden="1" x14ac:dyDescent="0.3">
      <c r="A102" s="79" t="s">
        <v>64</v>
      </c>
      <c r="B102" s="80">
        <v>10112</v>
      </c>
      <c r="C102" s="33">
        <f>SUM(D102:O102)</f>
        <v>0</v>
      </c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6">
        <v>46490.45</v>
      </c>
    </row>
    <row r="103" spans="1:16" ht="56.25" hidden="1" x14ac:dyDescent="0.3">
      <c r="A103" s="79" t="s">
        <v>65</v>
      </c>
      <c r="B103" s="80">
        <v>10204</v>
      </c>
      <c r="C103" s="33">
        <f>SUM(D103:O103)</f>
        <v>0</v>
      </c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6">
        <v>1537929.39</v>
      </c>
    </row>
    <row r="104" spans="1:16" ht="18.75" x14ac:dyDescent="0.3">
      <c r="A104" s="79" t="s">
        <v>66</v>
      </c>
      <c r="B104" s="80">
        <v>10301</v>
      </c>
      <c r="C104" s="33">
        <f>SUM(D104:O104)</f>
        <v>376490.45</v>
      </c>
      <c r="D104" s="81">
        <v>15000</v>
      </c>
      <c r="E104" s="81">
        <v>30000</v>
      </c>
      <c r="F104" s="81">
        <v>30000</v>
      </c>
      <c r="G104" s="81">
        <v>30000</v>
      </c>
      <c r="H104" s="81">
        <v>30000</v>
      </c>
      <c r="I104" s="81">
        <v>60000</v>
      </c>
      <c r="J104" s="81">
        <v>15000</v>
      </c>
      <c r="K104" s="81">
        <v>30000</v>
      </c>
      <c r="L104" s="81">
        <v>30000</v>
      </c>
      <c r="M104" s="81">
        <v>30000</v>
      </c>
      <c r="N104" s="81">
        <v>30000</v>
      </c>
      <c r="O104" s="81">
        <v>46490.45</v>
      </c>
      <c r="P104" s="86">
        <v>46490.45</v>
      </c>
    </row>
    <row r="105" spans="1:16" ht="93.75" hidden="1" x14ac:dyDescent="0.3">
      <c r="A105" s="79" t="s">
        <v>67</v>
      </c>
      <c r="B105" s="80">
        <v>10306</v>
      </c>
      <c r="C105" s="33">
        <f>SUM(D105:O105)</f>
        <v>0</v>
      </c>
      <c r="D105" s="87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8"/>
    </row>
    <row r="106" spans="1:16" ht="57.75" customHeight="1" x14ac:dyDescent="0.2">
      <c r="A106" s="76" t="s">
        <v>80</v>
      </c>
      <c r="B106" s="77"/>
      <c r="C106" s="78">
        <f>SUM(C107:C111)</f>
        <v>15059101.389999997</v>
      </c>
      <c r="D106" s="78">
        <f>SUM(D107:D111)</f>
        <v>317127.75000000006</v>
      </c>
      <c r="E106" s="78">
        <f t="shared" ref="E106:O106" si="19">SUM(E107:E111)</f>
        <v>1140055.31</v>
      </c>
      <c r="F106" s="78">
        <f t="shared" si="19"/>
        <v>972944.28999999992</v>
      </c>
      <c r="G106" s="78">
        <f t="shared" si="19"/>
        <v>1014364.2899999999</v>
      </c>
      <c r="H106" s="78">
        <f t="shared" si="19"/>
        <v>5792207.7599999998</v>
      </c>
      <c r="I106" s="78">
        <f t="shared" si="19"/>
        <v>821091.60999999987</v>
      </c>
      <c r="J106" s="78">
        <f t="shared" si="19"/>
        <v>813160.27999999991</v>
      </c>
      <c r="K106" s="78">
        <f t="shared" si="19"/>
        <v>942869.0199999999</v>
      </c>
      <c r="L106" s="78">
        <f t="shared" si="19"/>
        <v>792465.09999999986</v>
      </c>
      <c r="M106" s="78">
        <f t="shared" si="19"/>
        <v>819069.1599999998</v>
      </c>
      <c r="N106" s="78">
        <f t="shared" si="19"/>
        <v>819069.1599999998</v>
      </c>
      <c r="O106" s="75">
        <f t="shared" si="19"/>
        <v>814677.65999999992</v>
      </c>
    </row>
    <row r="107" spans="1:16" ht="18.75" x14ac:dyDescent="0.3">
      <c r="A107" s="79" t="s">
        <v>61</v>
      </c>
      <c r="B107" s="80">
        <v>10101</v>
      </c>
      <c r="C107" s="33">
        <f>SUM(D107:O107)</f>
        <v>9923850.0199999977</v>
      </c>
      <c r="D107" s="81">
        <v>310434.16000000003</v>
      </c>
      <c r="E107" s="81">
        <v>1122423.05</v>
      </c>
      <c r="F107" s="81">
        <v>955312.02999999991</v>
      </c>
      <c r="G107" s="81">
        <v>996732.02999999991</v>
      </c>
      <c r="H107" s="81">
        <v>848485.49999999988</v>
      </c>
      <c r="I107" s="81">
        <v>794946.37999999989</v>
      </c>
      <c r="J107" s="81">
        <v>795528.0199999999</v>
      </c>
      <c r="K107" s="81">
        <v>925236.75999999989</v>
      </c>
      <c r="L107" s="81">
        <v>774832.83999999985</v>
      </c>
      <c r="M107" s="81">
        <v>801436.89999999979</v>
      </c>
      <c r="N107" s="81">
        <v>801436.89999999979</v>
      </c>
      <c r="O107" s="81">
        <v>797045.45</v>
      </c>
    </row>
    <row r="108" spans="1:16" ht="37.5" x14ac:dyDescent="0.3">
      <c r="A108" s="79" t="s">
        <v>64</v>
      </c>
      <c r="B108" s="80">
        <v>10112</v>
      </c>
      <c r="C108" s="33">
        <f>SUM(D108:O108)</f>
        <v>1846090</v>
      </c>
      <c r="D108" s="81">
        <v>0</v>
      </c>
      <c r="E108" s="81">
        <v>0</v>
      </c>
      <c r="F108" s="81">
        <v>0</v>
      </c>
      <c r="G108" s="81">
        <v>0</v>
      </c>
      <c r="H108" s="81">
        <v>1846090</v>
      </c>
      <c r="I108" s="81">
        <v>0</v>
      </c>
      <c r="J108" s="81">
        <v>0</v>
      </c>
      <c r="K108" s="81">
        <v>0</v>
      </c>
      <c r="L108" s="81">
        <v>0</v>
      </c>
      <c r="M108" s="81">
        <v>0</v>
      </c>
      <c r="N108" s="81">
        <v>0</v>
      </c>
      <c r="O108" s="81">
        <v>0</v>
      </c>
    </row>
    <row r="109" spans="1:16" ht="56.25" x14ac:dyDescent="0.3">
      <c r="A109" s="79" t="s">
        <v>65</v>
      </c>
      <c r="B109" s="80">
        <v>10204</v>
      </c>
      <c r="C109" s="33">
        <f>SUM(D109:O109)</f>
        <v>80000</v>
      </c>
      <c r="D109" s="81">
        <v>0</v>
      </c>
      <c r="E109" s="81">
        <v>0</v>
      </c>
      <c r="F109" s="81">
        <v>0</v>
      </c>
      <c r="G109" s="81">
        <v>0</v>
      </c>
      <c r="H109" s="81">
        <v>80000</v>
      </c>
      <c r="I109" s="81">
        <v>0</v>
      </c>
      <c r="J109" s="81">
        <v>0</v>
      </c>
      <c r="K109" s="81">
        <v>0</v>
      </c>
      <c r="L109" s="81">
        <v>0</v>
      </c>
      <c r="M109" s="81">
        <v>0</v>
      </c>
      <c r="N109" s="81">
        <v>0</v>
      </c>
      <c r="O109" s="81">
        <v>0</v>
      </c>
    </row>
    <row r="110" spans="1:16" ht="18.75" x14ac:dyDescent="0.3">
      <c r="A110" s="79" t="s">
        <v>66</v>
      </c>
      <c r="B110" s="80">
        <v>10301</v>
      </c>
      <c r="C110" s="33">
        <f>SUM(D110:O110)</f>
        <v>209161.37000000002</v>
      </c>
      <c r="D110" s="81">
        <v>6693.59</v>
      </c>
      <c r="E110" s="81">
        <v>17632.260000000002</v>
      </c>
      <c r="F110" s="81">
        <v>17632.260000000002</v>
      </c>
      <c r="G110" s="81">
        <v>17632.260000000002</v>
      </c>
      <c r="H110" s="81">
        <v>17632.260000000002</v>
      </c>
      <c r="I110" s="81">
        <v>26145.23</v>
      </c>
      <c r="J110" s="81">
        <v>17632.260000000002</v>
      </c>
      <c r="K110" s="81">
        <v>17632.260000000002</v>
      </c>
      <c r="L110" s="81">
        <v>17632.260000000002</v>
      </c>
      <c r="M110" s="81">
        <v>17632.260000000002</v>
      </c>
      <c r="N110" s="81">
        <v>17632.260000000002</v>
      </c>
      <c r="O110" s="81">
        <v>17632.21</v>
      </c>
    </row>
    <row r="111" spans="1:16" ht="93.75" x14ac:dyDescent="0.3">
      <c r="A111" s="79" t="s">
        <v>67</v>
      </c>
      <c r="B111" s="80">
        <v>10306</v>
      </c>
      <c r="C111" s="33">
        <f>SUM(D111:O111)</f>
        <v>3000000</v>
      </c>
      <c r="D111" s="81">
        <v>0</v>
      </c>
      <c r="E111" s="81">
        <v>0</v>
      </c>
      <c r="F111" s="81">
        <v>0</v>
      </c>
      <c r="G111" s="81">
        <v>0</v>
      </c>
      <c r="H111" s="81">
        <v>3000000</v>
      </c>
      <c r="I111" s="81">
        <v>0</v>
      </c>
      <c r="J111" s="81">
        <v>0</v>
      </c>
      <c r="K111" s="81">
        <v>0</v>
      </c>
      <c r="L111" s="81">
        <v>0</v>
      </c>
      <c r="M111" s="81">
        <v>0</v>
      </c>
      <c r="N111" s="81">
        <v>0</v>
      </c>
      <c r="O111" s="81">
        <v>0</v>
      </c>
    </row>
    <row r="112" spans="1:16" ht="55.5" customHeight="1" x14ac:dyDescent="0.2">
      <c r="A112" s="76" t="s">
        <v>81</v>
      </c>
      <c r="B112" s="77"/>
      <c r="C112" s="78">
        <f>SUM(C113:C117)</f>
        <v>18407485.059999999</v>
      </c>
      <c r="D112" s="78">
        <f>SUM(D113:D117)</f>
        <v>737975.99999999988</v>
      </c>
      <c r="E112" s="78">
        <f t="shared" ref="E112:O112" si="20">SUM(E113:E117)</f>
        <v>1350685.1700000002</v>
      </c>
      <c r="F112" s="78">
        <f t="shared" si="20"/>
        <v>1116365.25</v>
      </c>
      <c r="G112" s="78">
        <f t="shared" si="20"/>
        <v>1094684.77</v>
      </c>
      <c r="H112" s="78">
        <f t="shared" si="20"/>
        <v>5926999.6099999994</v>
      </c>
      <c r="I112" s="78">
        <f t="shared" si="20"/>
        <v>1165513.6200000003</v>
      </c>
      <c r="J112" s="78">
        <f t="shared" si="20"/>
        <v>1114631.1400000001</v>
      </c>
      <c r="K112" s="78">
        <f t="shared" si="20"/>
        <v>1261452.0800000003</v>
      </c>
      <c r="L112" s="78">
        <f t="shared" si="20"/>
        <v>1255827.2799999998</v>
      </c>
      <c r="M112" s="78">
        <f t="shared" si="20"/>
        <v>1219731.8300000003</v>
      </c>
      <c r="N112" s="78">
        <f t="shared" si="20"/>
        <v>972965.24999999988</v>
      </c>
      <c r="O112" s="75">
        <f t="shared" si="20"/>
        <v>1190653.0599999998</v>
      </c>
    </row>
    <row r="113" spans="1:15" ht="18.75" x14ac:dyDescent="0.3">
      <c r="A113" s="79" t="s">
        <v>61</v>
      </c>
      <c r="B113" s="80">
        <v>10101</v>
      </c>
      <c r="C113" s="33">
        <f>SUM(D113:O113)</f>
        <v>13034590.329999998</v>
      </c>
      <c r="D113" s="81">
        <v>720545.87999999989</v>
      </c>
      <c r="E113" s="81">
        <v>1315823.9400000002</v>
      </c>
      <c r="F113" s="81">
        <v>1081504.02</v>
      </c>
      <c r="G113" s="81">
        <v>1059823.54</v>
      </c>
      <c r="H113" s="81">
        <v>937566.38</v>
      </c>
      <c r="I113" s="81">
        <v>1121942.8500000003</v>
      </c>
      <c r="J113" s="81">
        <v>1071060.3700000001</v>
      </c>
      <c r="K113" s="81">
        <v>1226590.8500000003</v>
      </c>
      <c r="L113" s="81">
        <v>1220966.0499999998</v>
      </c>
      <c r="M113" s="81">
        <v>1184870.6000000003</v>
      </c>
      <c r="N113" s="81">
        <v>938104.0199999999</v>
      </c>
      <c r="O113" s="81">
        <v>1155791.8299999998</v>
      </c>
    </row>
    <row r="114" spans="1:15" ht="37.5" x14ac:dyDescent="0.3">
      <c r="A114" s="79" t="s">
        <v>64</v>
      </c>
      <c r="B114" s="80">
        <v>10112</v>
      </c>
      <c r="C114" s="33">
        <f>SUM(D114:O114)</f>
        <v>1504572</v>
      </c>
      <c r="D114" s="81">
        <v>0</v>
      </c>
      <c r="E114" s="81">
        <v>0</v>
      </c>
      <c r="F114" s="81">
        <v>0</v>
      </c>
      <c r="G114" s="81">
        <v>0</v>
      </c>
      <c r="H114" s="81">
        <v>1504572</v>
      </c>
      <c r="I114" s="81">
        <v>0</v>
      </c>
      <c r="J114" s="81">
        <v>0</v>
      </c>
      <c r="K114" s="81">
        <v>0</v>
      </c>
      <c r="L114" s="81">
        <v>0</v>
      </c>
      <c r="M114" s="81">
        <v>0</v>
      </c>
      <c r="N114" s="81">
        <v>0</v>
      </c>
      <c r="O114" s="81">
        <v>0</v>
      </c>
    </row>
    <row r="115" spans="1:15" ht="56.25" x14ac:dyDescent="0.3">
      <c r="A115" s="79" t="s">
        <v>65</v>
      </c>
      <c r="B115" s="80">
        <v>10204</v>
      </c>
      <c r="C115" s="33">
        <f>SUM(D115:O115)</f>
        <v>450000</v>
      </c>
      <c r="D115" s="81">
        <v>0</v>
      </c>
      <c r="E115" s="81">
        <v>0</v>
      </c>
      <c r="F115" s="81">
        <v>0</v>
      </c>
      <c r="G115" s="81">
        <v>0</v>
      </c>
      <c r="H115" s="81">
        <v>450000</v>
      </c>
      <c r="I115" s="81">
        <v>0</v>
      </c>
      <c r="J115" s="81">
        <v>0</v>
      </c>
      <c r="K115" s="81">
        <v>0</v>
      </c>
      <c r="L115" s="81">
        <v>0</v>
      </c>
      <c r="M115" s="81">
        <v>0</v>
      </c>
      <c r="N115" s="81">
        <v>0</v>
      </c>
      <c r="O115" s="81">
        <v>0</v>
      </c>
    </row>
    <row r="116" spans="1:15" ht="18.75" x14ac:dyDescent="0.3">
      <c r="A116" s="79" t="s">
        <v>66</v>
      </c>
      <c r="B116" s="80">
        <v>10301</v>
      </c>
      <c r="C116" s="33">
        <f>SUM(D116:O116)</f>
        <v>418322.72999999992</v>
      </c>
      <c r="D116" s="81">
        <v>17430.12</v>
      </c>
      <c r="E116" s="81">
        <v>34861.229999999996</v>
      </c>
      <c r="F116" s="81">
        <v>34861.229999999996</v>
      </c>
      <c r="G116" s="81">
        <v>34861.229999999996</v>
      </c>
      <c r="H116" s="81">
        <v>34861.229999999996</v>
      </c>
      <c r="I116" s="81">
        <v>43570.770000000004</v>
      </c>
      <c r="J116" s="81">
        <v>43570.770000000004</v>
      </c>
      <c r="K116" s="81">
        <v>34861.229999999996</v>
      </c>
      <c r="L116" s="81">
        <v>34861.229999999996</v>
      </c>
      <c r="M116" s="81">
        <v>34861.229999999996</v>
      </c>
      <c r="N116" s="81">
        <v>34861.229999999996</v>
      </c>
      <c r="O116" s="81">
        <v>34861.230000000003</v>
      </c>
    </row>
    <row r="117" spans="1:15" ht="93.75" x14ac:dyDescent="0.3">
      <c r="A117" s="79" t="s">
        <v>67</v>
      </c>
      <c r="B117" s="80">
        <v>10306</v>
      </c>
      <c r="C117" s="33">
        <f>SUM(D117:O117)</f>
        <v>3000000</v>
      </c>
      <c r="D117" s="81">
        <v>0</v>
      </c>
      <c r="E117" s="81">
        <v>0</v>
      </c>
      <c r="F117" s="81">
        <v>0</v>
      </c>
      <c r="G117" s="81">
        <v>0</v>
      </c>
      <c r="H117" s="81">
        <v>3000000</v>
      </c>
      <c r="I117" s="81">
        <v>0</v>
      </c>
      <c r="J117" s="81">
        <v>0</v>
      </c>
      <c r="K117" s="81">
        <v>0</v>
      </c>
      <c r="L117" s="81">
        <v>0</v>
      </c>
      <c r="M117" s="81">
        <v>0</v>
      </c>
      <c r="N117" s="81">
        <v>0</v>
      </c>
      <c r="O117" s="81">
        <v>0</v>
      </c>
    </row>
    <row r="118" spans="1:15" ht="55.5" customHeight="1" x14ac:dyDescent="0.2">
      <c r="A118" s="76" t="s">
        <v>82</v>
      </c>
      <c r="B118" s="77"/>
      <c r="C118" s="78">
        <f>SUM(C119:C123)</f>
        <v>13317267.349999996</v>
      </c>
      <c r="D118" s="78">
        <f>SUM(D119:D123)</f>
        <v>540910.75000000012</v>
      </c>
      <c r="E118" s="78">
        <f t="shared" ref="E118:O118" si="21">SUM(E119:E123)</f>
        <v>1205092.77</v>
      </c>
      <c r="F118" s="78">
        <f t="shared" si="21"/>
        <v>1243957.6799999997</v>
      </c>
      <c r="G118" s="78">
        <f t="shared" si="21"/>
        <v>1141836.54</v>
      </c>
      <c r="H118" s="78">
        <f t="shared" si="21"/>
        <v>1053305.03</v>
      </c>
      <c r="I118" s="78">
        <f t="shared" si="21"/>
        <v>1337673.49</v>
      </c>
      <c r="J118" s="78">
        <f t="shared" si="21"/>
        <v>1397704.91</v>
      </c>
      <c r="K118" s="78">
        <f t="shared" si="21"/>
        <v>1253529.5699999998</v>
      </c>
      <c r="L118" s="78">
        <f t="shared" si="21"/>
        <v>1045109.1399999999</v>
      </c>
      <c r="M118" s="78">
        <f t="shared" si="21"/>
        <v>997928.97</v>
      </c>
      <c r="N118" s="78">
        <f t="shared" si="21"/>
        <v>1031486.13</v>
      </c>
      <c r="O118" s="75">
        <f t="shared" si="21"/>
        <v>1068732.3699999999</v>
      </c>
    </row>
    <row r="119" spans="1:15" ht="18.75" x14ac:dyDescent="0.3">
      <c r="A119" s="79" t="s">
        <v>61</v>
      </c>
      <c r="B119" s="80">
        <v>10101</v>
      </c>
      <c r="C119" s="33">
        <f>SUM(D119:O119)</f>
        <v>13108105.979999997</v>
      </c>
      <c r="D119" s="81">
        <v>523480.64000000007</v>
      </c>
      <c r="E119" s="81">
        <v>1187662.6599999999</v>
      </c>
      <c r="F119" s="81">
        <v>1226527.5699999996</v>
      </c>
      <c r="G119" s="81">
        <v>1124406.43</v>
      </c>
      <c r="H119" s="81">
        <v>1035874.9199999999</v>
      </c>
      <c r="I119" s="81">
        <v>1320243.3799999999</v>
      </c>
      <c r="J119" s="81">
        <v>1380274.7999999998</v>
      </c>
      <c r="K119" s="81">
        <v>1236099.4599999997</v>
      </c>
      <c r="L119" s="81">
        <v>1027679.0299999999</v>
      </c>
      <c r="M119" s="81">
        <v>980498.86</v>
      </c>
      <c r="N119" s="81">
        <v>1014056.02</v>
      </c>
      <c r="O119" s="81">
        <v>1051302.21</v>
      </c>
    </row>
    <row r="120" spans="1:15" ht="37.5" hidden="1" x14ac:dyDescent="0.3">
      <c r="A120" s="79" t="s">
        <v>64</v>
      </c>
      <c r="B120" s="80">
        <v>10112</v>
      </c>
      <c r="C120" s="33">
        <f>SUM(D120:O120)</f>
        <v>0</v>
      </c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</row>
    <row r="121" spans="1:15" ht="56.25" hidden="1" x14ac:dyDescent="0.3">
      <c r="A121" s="79" t="s">
        <v>65</v>
      </c>
      <c r="B121" s="80">
        <v>10204</v>
      </c>
      <c r="C121" s="33">
        <f>SUM(D121:O121)</f>
        <v>0</v>
      </c>
      <c r="D121" s="87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8"/>
    </row>
    <row r="122" spans="1:15" ht="18.75" x14ac:dyDescent="0.3">
      <c r="A122" s="79" t="s">
        <v>66</v>
      </c>
      <c r="B122" s="80">
        <v>10301</v>
      </c>
      <c r="C122" s="33">
        <f>SUM(D122:O122)</f>
        <v>209161.36999999997</v>
      </c>
      <c r="D122" s="81">
        <v>17430.11</v>
      </c>
      <c r="E122" s="81">
        <v>17430.11</v>
      </c>
      <c r="F122" s="81">
        <v>17430.11</v>
      </c>
      <c r="G122" s="81">
        <v>17430.11</v>
      </c>
      <c r="H122" s="81">
        <v>17430.11</v>
      </c>
      <c r="I122" s="81">
        <v>17430.11</v>
      </c>
      <c r="J122" s="81">
        <v>17430.11</v>
      </c>
      <c r="K122" s="81">
        <v>17430.11</v>
      </c>
      <c r="L122" s="81">
        <v>17430.11</v>
      </c>
      <c r="M122" s="81">
        <v>17430.11</v>
      </c>
      <c r="N122" s="81">
        <v>17430.11</v>
      </c>
      <c r="O122" s="81">
        <v>17430.16</v>
      </c>
    </row>
    <row r="123" spans="1:15" ht="93.75" hidden="1" x14ac:dyDescent="0.3">
      <c r="A123" s="79" t="s">
        <v>67</v>
      </c>
      <c r="B123" s="80">
        <v>10306</v>
      </c>
      <c r="C123" s="33">
        <f>SUM(D123:O123)</f>
        <v>0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</row>
    <row r="124" spans="1:15" ht="55.5" customHeight="1" x14ac:dyDescent="0.2">
      <c r="A124" s="76" t="s">
        <v>83</v>
      </c>
      <c r="B124" s="77"/>
      <c r="C124" s="78">
        <f>SUM(C125:C130)</f>
        <v>7702610.2200000016</v>
      </c>
      <c r="D124" s="78">
        <f>SUM(D125:D130)</f>
        <v>282597.61000000004</v>
      </c>
      <c r="E124" s="78">
        <f t="shared" ref="E124:O124" si="22">SUM(E125:E130)</f>
        <v>663723.1399999999</v>
      </c>
      <c r="F124" s="78">
        <f t="shared" si="22"/>
        <v>756420.39000000013</v>
      </c>
      <c r="G124" s="78">
        <f t="shared" si="22"/>
        <v>682455.6</v>
      </c>
      <c r="H124" s="78">
        <f t="shared" si="22"/>
        <v>832968.59000000008</v>
      </c>
      <c r="I124" s="78">
        <f t="shared" si="22"/>
        <v>717363.14999999991</v>
      </c>
      <c r="J124" s="78">
        <f t="shared" si="22"/>
        <v>628410.04</v>
      </c>
      <c r="K124" s="78">
        <f t="shared" si="22"/>
        <v>628410.04</v>
      </c>
      <c r="L124" s="78">
        <f t="shared" si="22"/>
        <v>827195.17</v>
      </c>
      <c r="M124" s="78">
        <f t="shared" si="22"/>
        <v>664167.46</v>
      </c>
      <c r="N124" s="78">
        <f t="shared" si="22"/>
        <v>610767.46</v>
      </c>
      <c r="O124" s="75">
        <f t="shared" si="22"/>
        <v>408131.57000000007</v>
      </c>
    </row>
    <row r="125" spans="1:15" ht="18.75" x14ac:dyDescent="0.3">
      <c r="A125" s="79" t="s">
        <v>84</v>
      </c>
      <c r="B125" s="80">
        <v>10101</v>
      </c>
      <c r="C125" s="33">
        <f t="shared" ref="C125:C130" si="23">SUM(D125:O125)</f>
        <v>7493448.8500000015</v>
      </c>
      <c r="D125" s="81">
        <v>275904.02</v>
      </c>
      <c r="E125" s="81">
        <v>646090.87999999989</v>
      </c>
      <c r="F125" s="81">
        <v>738788.13000000012</v>
      </c>
      <c r="G125" s="81">
        <v>664823.34</v>
      </c>
      <c r="H125" s="81">
        <v>815336.33000000007</v>
      </c>
      <c r="I125" s="81">
        <v>691217.91999999993</v>
      </c>
      <c r="J125" s="81">
        <v>610777.78</v>
      </c>
      <c r="K125" s="81">
        <v>610777.78</v>
      </c>
      <c r="L125" s="81">
        <v>809562.91</v>
      </c>
      <c r="M125" s="81">
        <v>646535.19999999995</v>
      </c>
      <c r="N125" s="81">
        <v>593135.19999999995</v>
      </c>
      <c r="O125" s="81">
        <v>390499.36000000004</v>
      </c>
    </row>
    <row r="126" spans="1:15" ht="37.5" hidden="1" x14ac:dyDescent="0.3">
      <c r="A126" s="79" t="s">
        <v>64</v>
      </c>
      <c r="B126" s="80">
        <v>10112</v>
      </c>
      <c r="C126" s="33">
        <f t="shared" si="23"/>
        <v>0</v>
      </c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</row>
    <row r="127" spans="1:15" ht="56.25" hidden="1" x14ac:dyDescent="0.3">
      <c r="A127" s="79" t="s">
        <v>65</v>
      </c>
      <c r="B127" s="80">
        <v>10204</v>
      </c>
      <c r="C127" s="33">
        <f t="shared" si="23"/>
        <v>0</v>
      </c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8"/>
    </row>
    <row r="128" spans="1:15" ht="18.75" x14ac:dyDescent="0.3">
      <c r="A128" s="79" t="s">
        <v>66</v>
      </c>
      <c r="B128" s="80">
        <v>10301</v>
      </c>
      <c r="C128" s="33">
        <f t="shared" si="23"/>
        <v>209161.37000000002</v>
      </c>
      <c r="D128" s="81">
        <v>6693.59</v>
      </c>
      <c r="E128" s="81">
        <v>17632.260000000002</v>
      </c>
      <c r="F128" s="81">
        <v>17632.260000000002</v>
      </c>
      <c r="G128" s="81">
        <v>17632.260000000002</v>
      </c>
      <c r="H128" s="81">
        <v>17632.260000000002</v>
      </c>
      <c r="I128" s="81">
        <v>26145.23</v>
      </c>
      <c r="J128" s="81">
        <v>17632.260000000002</v>
      </c>
      <c r="K128" s="81">
        <v>17632.260000000002</v>
      </c>
      <c r="L128" s="81">
        <v>17632.260000000002</v>
      </c>
      <c r="M128" s="81">
        <v>17632.260000000002</v>
      </c>
      <c r="N128" s="81">
        <v>17632.260000000002</v>
      </c>
      <c r="O128" s="81">
        <v>17632.21</v>
      </c>
    </row>
    <row r="129" spans="1:15" ht="93.75" hidden="1" x14ac:dyDescent="0.3">
      <c r="A129" s="79" t="s">
        <v>67</v>
      </c>
      <c r="B129" s="80">
        <v>10306</v>
      </c>
      <c r="C129" s="33">
        <f t="shared" si="23"/>
        <v>0</v>
      </c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</row>
    <row r="130" spans="1:15" ht="18.75" hidden="1" x14ac:dyDescent="0.3">
      <c r="A130" s="79"/>
      <c r="B130" s="80"/>
      <c r="C130" s="33">
        <f t="shared" si="23"/>
        <v>0</v>
      </c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4"/>
    </row>
    <row r="131" spans="1:15" ht="68.25" customHeight="1" x14ac:dyDescent="0.2">
      <c r="A131" s="76" t="s">
        <v>85</v>
      </c>
      <c r="B131" s="77"/>
      <c r="C131" s="78">
        <f>SUM(C132:C136)</f>
        <v>20597799.57</v>
      </c>
      <c r="D131" s="78">
        <f>SUM(D132:D136)</f>
        <v>1663380.7500000002</v>
      </c>
      <c r="E131" s="78">
        <f t="shared" ref="E131:O131" si="24">SUM(E132:E136)</f>
        <v>1931920.7500000002</v>
      </c>
      <c r="F131" s="78">
        <f t="shared" si="24"/>
        <v>1966961.4700000002</v>
      </c>
      <c r="G131" s="78">
        <f t="shared" si="24"/>
        <v>1961969.2500000002</v>
      </c>
      <c r="H131" s="78">
        <f t="shared" si="24"/>
        <v>1660701.7200000002</v>
      </c>
      <c r="I131" s="78">
        <f t="shared" si="24"/>
        <v>1843707.61</v>
      </c>
      <c r="J131" s="78">
        <f t="shared" si="24"/>
        <v>1623040.8100000003</v>
      </c>
      <c r="K131" s="78">
        <f t="shared" si="24"/>
        <v>1604132.75</v>
      </c>
      <c r="L131" s="78">
        <f t="shared" si="24"/>
        <v>1517059.25</v>
      </c>
      <c r="M131" s="78">
        <f t="shared" si="24"/>
        <v>1822581.7700000003</v>
      </c>
      <c r="N131" s="78">
        <f t="shared" si="24"/>
        <v>1562072.1400000004</v>
      </c>
      <c r="O131" s="75">
        <f t="shared" si="24"/>
        <v>1440271.3</v>
      </c>
    </row>
    <row r="132" spans="1:15" ht="18.75" x14ac:dyDescent="0.3">
      <c r="A132" s="79" t="s">
        <v>61</v>
      </c>
      <c r="B132" s="80">
        <v>10101</v>
      </c>
      <c r="C132" s="33">
        <f>SUM(D132:O132)</f>
        <v>20346805.93</v>
      </c>
      <c r="D132" s="81">
        <v>1643527.8900000001</v>
      </c>
      <c r="E132" s="81">
        <v>1912067.8900000001</v>
      </c>
      <c r="F132" s="81">
        <v>1947108.61</v>
      </c>
      <c r="G132" s="81">
        <v>1942116.3900000001</v>
      </c>
      <c r="H132" s="81">
        <v>1640848.86</v>
      </c>
      <c r="I132" s="81">
        <v>1823854.75</v>
      </c>
      <c r="J132" s="81">
        <v>1603187.9500000002</v>
      </c>
      <c r="K132" s="81">
        <v>1559832.75</v>
      </c>
      <c r="L132" s="81">
        <v>1506059.25</v>
      </c>
      <c r="M132" s="81">
        <v>1802728.9100000001</v>
      </c>
      <c r="N132" s="81">
        <v>1542219.2800000003</v>
      </c>
      <c r="O132" s="81">
        <v>1423253.4000000001</v>
      </c>
    </row>
    <row r="133" spans="1:15" ht="37.5" hidden="1" x14ac:dyDescent="0.3">
      <c r="A133" s="79" t="s">
        <v>64</v>
      </c>
      <c r="B133" s="80">
        <v>10112</v>
      </c>
      <c r="C133" s="33">
        <f>SUM(D133:O133)</f>
        <v>0</v>
      </c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8"/>
    </row>
    <row r="134" spans="1:15" ht="56.25" hidden="1" x14ac:dyDescent="0.3">
      <c r="A134" s="79" t="s">
        <v>65</v>
      </c>
      <c r="B134" s="80">
        <v>10204</v>
      </c>
      <c r="C134" s="33">
        <f>SUM(D134:O134)</f>
        <v>0</v>
      </c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8"/>
    </row>
    <row r="135" spans="1:15" ht="18.75" x14ac:dyDescent="0.3">
      <c r="A135" s="79" t="s">
        <v>66</v>
      </c>
      <c r="B135" s="80">
        <v>10301</v>
      </c>
      <c r="C135" s="33">
        <f>SUM(D135:O135)</f>
        <v>250993.63999999998</v>
      </c>
      <c r="D135" s="81">
        <v>19852.86</v>
      </c>
      <c r="E135" s="81">
        <v>19852.86</v>
      </c>
      <c r="F135" s="81">
        <v>19852.86</v>
      </c>
      <c r="G135" s="81">
        <v>19852.86</v>
      </c>
      <c r="H135" s="81">
        <v>19852.86</v>
      </c>
      <c r="I135" s="81">
        <v>19852.86</v>
      </c>
      <c r="J135" s="81">
        <v>19852.86</v>
      </c>
      <c r="K135" s="81">
        <v>44300</v>
      </c>
      <c r="L135" s="81">
        <v>11000</v>
      </c>
      <c r="M135" s="81">
        <v>19852.86</v>
      </c>
      <c r="N135" s="81">
        <v>19852.86</v>
      </c>
      <c r="O135" s="81">
        <v>17017.900000000001</v>
      </c>
    </row>
    <row r="136" spans="1:15" ht="93.75" hidden="1" x14ac:dyDescent="0.3">
      <c r="A136" s="79" t="s">
        <v>67</v>
      </c>
      <c r="B136" s="80">
        <v>10306</v>
      </c>
      <c r="C136" s="33">
        <f>SUM(D136:O136)</f>
        <v>0</v>
      </c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8"/>
    </row>
    <row r="137" spans="1:15" ht="74.25" customHeight="1" x14ac:dyDescent="0.2">
      <c r="A137" s="76" t="s">
        <v>86</v>
      </c>
      <c r="B137" s="77"/>
      <c r="C137" s="78">
        <f>SUM(C138:C142)</f>
        <v>21655270.540000003</v>
      </c>
      <c r="D137" s="78">
        <f>SUM(D138:D142)</f>
        <v>956008.68</v>
      </c>
      <c r="E137" s="78">
        <f t="shared" ref="E137:O137" si="25">SUM(E138:E142)</f>
        <v>1592989.9400000002</v>
      </c>
      <c r="F137" s="78">
        <f t="shared" si="25"/>
        <v>1371445.4000000001</v>
      </c>
      <c r="G137" s="78">
        <f t="shared" si="25"/>
        <v>1556993.6700000002</v>
      </c>
      <c r="H137" s="78">
        <f t="shared" si="25"/>
        <v>1341230.4000000001</v>
      </c>
      <c r="I137" s="78">
        <f t="shared" si="25"/>
        <v>6339818.8900000006</v>
      </c>
      <c r="J137" s="78">
        <f t="shared" si="25"/>
        <v>1409129.09</v>
      </c>
      <c r="K137" s="78">
        <f t="shared" si="25"/>
        <v>1429489.35</v>
      </c>
      <c r="L137" s="78">
        <f t="shared" si="25"/>
        <v>1346513.35</v>
      </c>
      <c r="M137" s="78">
        <f t="shared" si="25"/>
        <v>1321762.9000000001</v>
      </c>
      <c r="N137" s="78">
        <f t="shared" si="25"/>
        <v>1313944.3</v>
      </c>
      <c r="O137" s="75">
        <f t="shared" si="25"/>
        <v>1675944.57</v>
      </c>
    </row>
    <row r="138" spans="1:15" ht="18.75" x14ac:dyDescent="0.3">
      <c r="A138" s="79" t="s">
        <v>61</v>
      </c>
      <c r="B138" s="80">
        <v>10101</v>
      </c>
      <c r="C138" s="33">
        <f>SUM(D138:O138)</f>
        <v>16473526.900000002</v>
      </c>
      <c r="D138" s="81">
        <v>948008.68</v>
      </c>
      <c r="E138" s="81">
        <v>1570626.9400000002</v>
      </c>
      <c r="F138" s="81">
        <v>1351637.4000000001</v>
      </c>
      <c r="G138" s="81">
        <v>1537185.6700000002</v>
      </c>
      <c r="H138" s="81">
        <v>1321422.4000000001</v>
      </c>
      <c r="I138" s="81">
        <v>1371268.2500000002</v>
      </c>
      <c r="J138" s="81">
        <v>1389321.09</v>
      </c>
      <c r="K138" s="81">
        <v>1409681.35</v>
      </c>
      <c r="L138" s="81">
        <v>1326705.3500000001</v>
      </c>
      <c r="M138" s="81">
        <v>1301954.9000000001</v>
      </c>
      <c r="N138" s="81">
        <v>1294136.3</v>
      </c>
      <c r="O138" s="81">
        <v>1651578.57</v>
      </c>
    </row>
    <row r="139" spans="1:15" ht="37.5" x14ac:dyDescent="0.3">
      <c r="A139" s="79" t="s">
        <v>64</v>
      </c>
      <c r="B139" s="80">
        <v>10112</v>
      </c>
      <c r="C139" s="33">
        <f>SUM(D139:O139)</f>
        <v>1590750</v>
      </c>
      <c r="D139" s="81">
        <v>0</v>
      </c>
      <c r="E139" s="81">
        <v>0</v>
      </c>
      <c r="F139" s="81">
        <v>0</v>
      </c>
      <c r="G139" s="81">
        <v>0</v>
      </c>
      <c r="H139" s="81">
        <v>0</v>
      </c>
      <c r="I139" s="81">
        <v>1590750</v>
      </c>
      <c r="J139" s="81">
        <v>0</v>
      </c>
      <c r="K139" s="81">
        <v>0</v>
      </c>
      <c r="L139" s="81">
        <v>0</v>
      </c>
      <c r="M139" s="81">
        <v>0</v>
      </c>
      <c r="N139" s="81">
        <v>0</v>
      </c>
      <c r="O139" s="81">
        <v>0</v>
      </c>
    </row>
    <row r="140" spans="1:15" ht="56.25" x14ac:dyDescent="0.3">
      <c r="A140" s="79" t="s">
        <v>65</v>
      </c>
      <c r="B140" s="80">
        <v>10204</v>
      </c>
      <c r="C140" s="33">
        <f>SUM(D140:O140)</f>
        <v>340000</v>
      </c>
      <c r="D140" s="81">
        <v>0</v>
      </c>
      <c r="E140" s="81">
        <v>0</v>
      </c>
      <c r="F140" s="81">
        <v>0</v>
      </c>
      <c r="G140" s="81">
        <v>0</v>
      </c>
      <c r="H140" s="81">
        <v>0</v>
      </c>
      <c r="I140" s="81">
        <v>340000</v>
      </c>
      <c r="J140" s="81">
        <v>0</v>
      </c>
      <c r="K140" s="81">
        <v>0</v>
      </c>
      <c r="L140" s="81">
        <v>0</v>
      </c>
      <c r="M140" s="81">
        <v>0</v>
      </c>
      <c r="N140" s="81">
        <v>0</v>
      </c>
      <c r="O140" s="81">
        <v>0</v>
      </c>
    </row>
    <row r="141" spans="1:15" ht="18.75" x14ac:dyDescent="0.3">
      <c r="A141" s="79" t="s">
        <v>66</v>
      </c>
      <c r="B141" s="80">
        <v>10301</v>
      </c>
      <c r="C141" s="33">
        <f>SUM(D141:O141)</f>
        <v>250993.64</v>
      </c>
      <c r="D141" s="81">
        <v>8000</v>
      </c>
      <c r="E141" s="81">
        <v>22363</v>
      </c>
      <c r="F141" s="81">
        <v>19808</v>
      </c>
      <c r="G141" s="81">
        <v>19808</v>
      </c>
      <c r="H141" s="81">
        <v>19808</v>
      </c>
      <c r="I141" s="81">
        <v>37800.639999999999</v>
      </c>
      <c r="J141" s="81">
        <v>19808</v>
      </c>
      <c r="K141" s="81">
        <v>19808</v>
      </c>
      <c r="L141" s="81">
        <v>19808</v>
      </c>
      <c r="M141" s="81">
        <v>19808</v>
      </c>
      <c r="N141" s="81">
        <v>19808</v>
      </c>
      <c r="O141" s="81">
        <v>24366</v>
      </c>
    </row>
    <row r="142" spans="1:15" ht="93.75" x14ac:dyDescent="0.3">
      <c r="A142" s="79" t="s">
        <v>67</v>
      </c>
      <c r="B142" s="80">
        <v>10306</v>
      </c>
      <c r="C142" s="33">
        <f>SUM(D142:O142)</f>
        <v>3000000</v>
      </c>
      <c r="D142" s="81">
        <v>0</v>
      </c>
      <c r="E142" s="81">
        <v>0</v>
      </c>
      <c r="F142" s="81">
        <v>0</v>
      </c>
      <c r="G142" s="81">
        <v>0</v>
      </c>
      <c r="H142" s="81">
        <v>0</v>
      </c>
      <c r="I142" s="81">
        <v>3000000</v>
      </c>
      <c r="J142" s="81">
        <v>0</v>
      </c>
      <c r="K142" s="81">
        <v>0</v>
      </c>
      <c r="L142" s="81">
        <v>0</v>
      </c>
      <c r="M142" s="81">
        <v>0</v>
      </c>
      <c r="N142" s="81">
        <v>0</v>
      </c>
      <c r="O142" s="81">
        <v>0</v>
      </c>
    </row>
    <row r="143" spans="1:15" ht="81" customHeight="1" x14ac:dyDescent="0.2">
      <c r="A143" s="90" t="s">
        <v>87</v>
      </c>
      <c r="B143" s="91"/>
      <c r="C143" s="78">
        <f>SUM(C144:C148)</f>
        <v>30318349.549999997</v>
      </c>
      <c r="D143" s="78">
        <f t="shared" ref="D143:O143" si="26">SUM(D144:D148)</f>
        <v>1159000</v>
      </c>
      <c r="E143" s="78">
        <f t="shared" si="26"/>
        <v>3531752.33</v>
      </c>
      <c r="F143" s="78">
        <f t="shared" si="26"/>
        <v>2300975</v>
      </c>
      <c r="G143" s="78">
        <f t="shared" si="26"/>
        <v>2390975</v>
      </c>
      <c r="H143" s="78">
        <f t="shared" si="26"/>
        <v>2140975</v>
      </c>
      <c r="I143" s="78">
        <f t="shared" si="26"/>
        <v>2475060</v>
      </c>
      <c r="J143" s="78">
        <f t="shared" si="26"/>
        <v>7275611.6399999997</v>
      </c>
      <c r="K143" s="78">
        <f t="shared" si="26"/>
        <v>2035775</v>
      </c>
      <c r="L143" s="78">
        <f t="shared" si="26"/>
        <v>1690675</v>
      </c>
      <c r="M143" s="78">
        <f t="shared" si="26"/>
        <v>1618404.54</v>
      </c>
      <c r="N143" s="78">
        <f t="shared" si="26"/>
        <v>1854812.6500000001</v>
      </c>
      <c r="O143" s="75">
        <f t="shared" si="26"/>
        <v>1844333.3899999997</v>
      </c>
    </row>
    <row r="144" spans="1:15" ht="18.75" x14ac:dyDescent="0.3">
      <c r="A144" s="79" t="s">
        <v>61</v>
      </c>
      <c r="B144" s="80">
        <v>10101</v>
      </c>
      <c r="C144" s="33">
        <f>SUM(D144:O144)</f>
        <v>24809129.499999996</v>
      </c>
      <c r="D144" s="81">
        <v>1149000</v>
      </c>
      <c r="E144" s="81">
        <v>3491752.33</v>
      </c>
      <c r="F144" s="81">
        <v>2260975</v>
      </c>
      <c r="G144" s="81">
        <v>2350975</v>
      </c>
      <c r="H144" s="81">
        <v>2100975</v>
      </c>
      <c r="I144" s="81">
        <v>2078060</v>
      </c>
      <c r="J144" s="81">
        <v>2591295</v>
      </c>
      <c r="K144" s="81">
        <v>1995775</v>
      </c>
      <c r="L144" s="81">
        <v>1650675</v>
      </c>
      <c r="M144" s="81">
        <v>1563404.54</v>
      </c>
      <c r="N144" s="81">
        <v>1814812.6500000001</v>
      </c>
      <c r="O144" s="81">
        <v>1761429.9799999997</v>
      </c>
    </row>
    <row r="145" spans="1:15" ht="56.25" x14ac:dyDescent="0.3">
      <c r="A145" s="79" t="s">
        <v>63</v>
      </c>
      <c r="B145" s="80">
        <v>10111</v>
      </c>
      <c r="C145" s="33">
        <f>SUM(D145:O145)</f>
        <v>1629316.64</v>
      </c>
      <c r="D145" s="81">
        <v>0</v>
      </c>
      <c r="E145" s="81">
        <v>0</v>
      </c>
      <c r="F145" s="81">
        <v>0</v>
      </c>
      <c r="G145" s="81">
        <v>0</v>
      </c>
      <c r="H145" s="81">
        <v>0</v>
      </c>
      <c r="I145" s="81">
        <v>0</v>
      </c>
      <c r="J145" s="81">
        <v>1629316.64</v>
      </c>
      <c r="K145" s="81">
        <v>0</v>
      </c>
      <c r="L145" s="81">
        <v>0</v>
      </c>
      <c r="M145" s="81">
        <v>0</v>
      </c>
      <c r="N145" s="81">
        <v>0</v>
      </c>
      <c r="O145" s="81">
        <v>0</v>
      </c>
    </row>
    <row r="146" spans="1:15" ht="37.5" x14ac:dyDescent="0.3">
      <c r="A146" s="79" t="s">
        <v>64</v>
      </c>
      <c r="B146" s="80">
        <v>10112</v>
      </c>
      <c r="C146" s="33">
        <f>SUM(D146:O146)</f>
        <v>357000</v>
      </c>
      <c r="D146" s="81">
        <v>0</v>
      </c>
      <c r="E146" s="81">
        <v>0</v>
      </c>
      <c r="F146" s="81">
        <v>0</v>
      </c>
      <c r="G146" s="81">
        <v>0</v>
      </c>
      <c r="H146" s="81">
        <v>0</v>
      </c>
      <c r="I146" s="81">
        <v>357000</v>
      </c>
      <c r="J146" s="81">
        <v>0</v>
      </c>
      <c r="K146" s="81">
        <v>0</v>
      </c>
      <c r="L146" s="81">
        <v>0</v>
      </c>
      <c r="M146" s="81">
        <v>0</v>
      </c>
      <c r="N146" s="81">
        <v>0</v>
      </c>
      <c r="O146" s="81">
        <v>0</v>
      </c>
    </row>
    <row r="147" spans="1:15" ht="18.75" x14ac:dyDescent="0.3">
      <c r="A147" s="79" t="s">
        <v>66</v>
      </c>
      <c r="B147" s="80">
        <v>10301</v>
      </c>
      <c r="C147" s="33">
        <f>SUM(D147:O147)</f>
        <v>522903.41000000003</v>
      </c>
      <c r="D147" s="81">
        <v>10000</v>
      </c>
      <c r="E147" s="81">
        <v>40000</v>
      </c>
      <c r="F147" s="81">
        <v>40000</v>
      </c>
      <c r="G147" s="81">
        <v>40000</v>
      </c>
      <c r="H147" s="81">
        <v>40000</v>
      </c>
      <c r="I147" s="81">
        <v>40000</v>
      </c>
      <c r="J147" s="81">
        <v>55000</v>
      </c>
      <c r="K147" s="81">
        <v>40000</v>
      </c>
      <c r="L147" s="81">
        <v>40000</v>
      </c>
      <c r="M147" s="81">
        <v>55000</v>
      </c>
      <c r="N147" s="81">
        <v>40000</v>
      </c>
      <c r="O147" s="81">
        <v>82903.41</v>
      </c>
    </row>
    <row r="148" spans="1:15" ht="93.75" x14ac:dyDescent="0.3">
      <c r="A148" s="79" t="s">
        <v>67</v>
      </c>
      <c r="B148" s="80">
        <v>10306</v>
      </c>
      <c r="C148" s="33">
        <f>SUM(D148:O148)</f>
        <v>3000000</v>
      </c>
      <c r="D148" s="81">
        <v>0</v>
      </c>
      <c r="E148" s="81">
        <v>0</v>
      </c>
      <c r="F148" s="81">
        <v>0</v>
      </c>
      <c r="G148" s="81">
        <v>0</v>
      </c>
      <c r="H148" s="81">
        <v>0</v>
      </c>
      <c r="I148" s="81">
        <v>0</v>
      </c>
      <c r="J148" s="81">
        <v>3000000</v>
      </c>
      <c r="K148" s="81">
        <v>0</v>
      </c>
      <c r="L148" s="81">
        <v>0</v>
      </c>
      <c r="M148" s="81">
        <v>0</v>
      </c>
      <c r="N148" s="81">
        <v>0</v>
      </c>
      <c r="O148" s="81">
        <v>0</v>
      </c>
    </row>
    <row r="149" spans="1:15" ht="69" customHeight="1" x14ac:dyDescent="0.2">
      <c r="A149" s="76" t="s">
        <v>88</v>
      </c>
      <c r="B149" s="77"/>
      <c r="C149" s="78">
        <f>SUM(C150:C155)</f>
        <v>103691729.37</v>
      </c>
      <c r="D149" s="78">
        <f t="shared" ref="D149:O149" si="27">SUM(D150:D155)</f>
        <v>3810728.95</v>
      </c>
      <c r="E149" s="78">
        <f t="shared" si="27"/>
        <v>9058942.129999999</v>
      </c>
      <c r="F149" s="78">
        <f t="shared" si="27"/>
        <v>5911422.1699999999</v>
      </c>
      <c r="G149" s="78">
        <f t="shared" si="27"/>
        <v>10574496</v>
      </c>
      <c r="H149" s="78">
        <f t="shared" si="27"/>
        <v>10514450.17</v>
      </c>
      <c r="I149" s="78">
        <f t="shared" si="27"/>
        <v>10512430.17</v>
      </c>
      <c r="J149" s="78">
        <f t="shared" si="27"/>
        <v>21595248.32</v>
      </c>
      <c r="K149" s="78">
        <f t="shared" si="27"/>
        <v>10080391.16</v>
      </c>
      <c r="L149" s="78">
        <f t="shared" si="27"/>
        <v>5267702.17</v>
      </c>
      <c r="M149" s="78">
        <f t="shared" si="27"/>
        <v>5402599.0499999998</v>
      </c>
      <c r="N149" s="78">
        <f t="shared" si="27"/>
        <v>5342102.17</v>
      </c>
      <c r="O149" s="75">
        <f t="shared" si="27"/>
        <v>5621216.9100000001</v>
      </c>
    </row>
    <row r="150" spans="1:15" ht="18.75" x14ac:dyDescent="0.3">
      <c r="A150" s="79" t="s">
        <v>61</v>
      </c>
      <c r="B150" s="80">
        <v>10101</v>
      </c>
      <c r="C150" s="33">
        <f t="shared" ref="C150:C155" si="28">SUM(D150:O150)</f>
        <v>67425849.850000009</v>
      </c>
      <c r="D150" s="81">
        <v>3802071.6</v>
      </c>
      <c r="E150" s="81">
        <v>9015568.1999999993</v>
      </c>
      <c r="F150" s="81">
        <v>5868048.2400000002</v>
      </c>
      <c r="G150" s="81">
        <v>5526122.0700000003</v>
      </c>
      <c r="H150" s="81">
        <v>5466076.2400000002</v>
      </c>
      <c r="I150" s="81">
        <v>5464056.2400000002</v>
      </c>
      <c r="J150" s="81">
        <v>5618206.46</v>
      </c>
      <c r="K150" s="81">
        <v>5205576.24</v>
      </c>
      <c r="L150" s="81">
        <v>5224328.24</v>
      </c>
      <c r="M150" s="81">
        <v>5359225.12</v>
      </c>
      <c r="N150" s="81">
        <v>5298728.24</v>
      </c>
      <c r="O150" s="81">
        <v>5577842.96</v>
      </c>
    </row>
    <row r="151" spans="1:15" ht="56.25" x14ac:dyDescent="0.3">
      <c r="A151" s="79" t="s">
        <v>63</v>
      </c>
      <c r="B151" s="80">
        <v>10111</v>
      </c>
      <c r="C151" s="33">
        <f t="shared" si="28"/>
        <v>24911.39</v>
      </c>
      <c r="D151" s="81">
        <v>0</v>
      </c>
      <c r="E151" s="81">
        <v>0</v>
      </c>
      <c r="F151" s="81">
        <v>0</v>
      </c>
      <c r="G151" s="81">
        <v>5000</v>
      </c>
      <c r="H151" s="81">
        <v>5000</v>
      </c>
      <c r="I151" s="81">
        <v>5000</v>
      </c>
      <c r="J151" s="81">
        <v>5000</v>
      </c>
      <c r="K151" s="81">
        <v>4911.3900000000003</v>
      </c>
      <c r="L151" s="81">
        <v>0</v>
      </c>
      <c r="M151" s="81">
        <v>0</v>
      </c>
      <c r="N151" s="81">
        <v>0</v>
      </c>
      <c r="O151" s="81">
        <v>0</v>
      </c>
    </row>
    <row r="152" spans="1:15" ht="37.5" x14ac:dyDescent="0.3">
      <c r="A152" s="79" t="s">
        <v>64</v>
      </c>
      <c r="B152" s="80">
        <v>10112</v>
      </c>
      <c r="C152" s="33">
        <f t="shared" si="28"/>
        <v>3983867.9299999997</v>
      </c>
      <c r="D152" s="81">
        <v>0</v>
      </c>
      <c r="E152" s="81">
        <v>0</v>
      </c>
      <c r="F152" s="81">
        <v>0</v>
      </c>
      <c r="G152" s="81">
        <v>0</v>
      </c>
      <c r="H152" s="81">
        <v>0</v>
      </c>
      <c r="I152" s="81">
        <v>0</v>
      </c>
      <c r="J152" s="81">
        <v>3983867.9299999997</v>
      </c>
      <c r="K152" s="81">
        <v>0</v>
      </c>
      <c r="L152" s="81">
        <v>0</v>
      </c>
      <c r="M152" s="81">
        <v>0</v>
      </c>
      <c r="N152" s="81">
        <v>0</v>
      </c>
      <c r="O152" s="81">
        <v>0</v>
      </c>
    </row>
    <row r="153" spans="1:15" ht="56.25" x14ac:dyDescent="0.3">
      <c r="A153" s="79" t="s">
        <v>65</v>
      </c>
      <c r="B153" s="80">
        <v>10204</v>
      </c>
      <c r="C153" s="33">
        <f t="shared" si="28"/>
        <v>944800</v>
      </c>
      <c r="D153" s="81">
        <v>0</v>
      </c>
      <c r="E153" s="81">
        <v>0</v>
      </c>
      <c r="F153" s="81">
        <v>0</v>
      </c>
      <c r="G153" s="81">
        <v>0</v>
      </c>
      <c r="H153" s="81">
        <v>0</v>
      </c>
      <c r="I153" s="81">
        <v>0</v>
      </c>
      <c r="J153" s="81">
        <v>944800</v>
      </c>
      <c r="K153" s="81">
        <v>0</v>
      </c>
      <c r="L153" s="81">
        <v>0</v>
      </c>
      <c r="M153" s="81">
        <v>0</v>
      </c>
      <c r="N153" s="81">
        <v>0</v>
      </c>
      <c r="O153" s="81">
        <v>0</v>
      </c>
    </row>
    <row r="154" spans="1:15" ht="18.75" x14ac:dyDescent="0.3">
      <c r="A154" s="79" t="s">
        <v>66</v>
      </c>
      <c r="B154" s="80">
        <v>10301</v>
      </c>
      <c r="C154" s="33">
        <f t="shared" si="28"/>
        <v>522903.41</v>
      </c>
      <c r="D154" s="81">
        <v>8657.35</v>
      </c>
      <c r="E154" s="81">
        <v>43373.93</v>
      </c>
      <c r="F154" s="81">
        <v>43373.93</v>
      </c>
      <c r="G154" s="81">
        <v>43373.93</v>
      </c>
      <c r="H154" s="81">
        <v>43373.93</v>
      </c>
      <c r="I154" s="81">
        <v>43373.93</v>
      </c>
      <c r="J154" s="81">
        <v>43373.93</v>
      </c>
      <c r="K154" s="81">
        <v>80506.739999999991</v>
      </c>
      <c r="L154" s="81">
        <v>43373.93</v>
      </c>
      <c r="M154" s="81">
        <v>43373.93</v>
      </c>
      <c r="N154" s="81">
        <v>43373.93</v>
      </c>
      <c r="O154" s="81">
        <v>43373.95</v>
      </c>
    </row>
    <row r="155" spans="1:15" ht="93.75" x14ac:dyDescent="0.3">
      <c r="A155" s="79" t="s">
        <v>67</v>
      </c>
      <c r="B155" s="80">
        <v>10306</v>
      </c>
      <c r="C155" s="33">
        <f t="shared" si="28"/>
        <v>30789396.789999999</v>
      </c>
      <c r="D155" s="81">
        <v>0</v>
      </c>
      <c r="E155" s="81">
        <v>0</v>
      </c>
      <c r="F155" s="81">
        <v>0</v>
      </c>
      <c r="G155" s="81">
        <v>5000000</v>
      </c>
      <c r="H155" s="81">
        <v>5000000</v>
      </c>
      <c r="I155" s="81">
        <v>5000000</v>
      </c>
      <c r="J155" s="81">
        <v>11000000</v>
      </c>
      <c r="K155" s="81">
        <v>4789396.79</v>
      </c>
      <c r="L155" s="81">
        <v>0</v>
      </c>
      <c r="M155" s="81">
        <v>0</v>
      </c>
      <c r="N155" s="81">
        <v>0</v>
      </c>
      <c r="O155" s="81">
        <v>0</v>
      </c>
    </row>
    <row r="156" spans="1:15" ht="67.5" customHeight="1" x14ac:dyDescent="0.2">
      <c r="A156" s="76" t="s">
        <v>89</v>
      </c>
      <c r="B156" s="77"/>
      <c r="C156" s="78">
        <f t="shared" ref="C156:O156" si="29">SUM(C157:C161)</f>
        <v>12298222.07</v>
      </c>
      <c r="D156" s="78">
        <f t="shared" si="29"/>
        <v>507069.98000000004</v>
      </c>
      <c r="E156" s="78">
        <f t="shared" si="29"/>
        <v>862141.65</v>
      </c>
      <c r="F156" s="78">
        <f t="shared" si="29"/>
        <v>609629.91999999993</v>
      </c>
      <c r="G156" s="78">
        <f t="shared" si="29"/>
        <v>627786.66999999993</v>
      </c>
      <c r="H156" s="78">
        <f t="shared" si="29"/>
        <v>691532.07</v>
      </c>
      <c r="I156" s="78">
        <f t="shared" si="29"/>
        <v>696160.07</v>
      </c>
      <c r="J156" s="78">
        <f t="shared" si="29"/>
        <v>711816.66999999993</v>
      </c>
      <c r="K156" s="78">
        <f t="shared" si="29"/>
        <v>5606210.6099999994</v>
      </c>
      <c r="L156" s="78">
        <f t="shared" si="29"/>
        <v>528082.43999999994</v>
      </c>
      <c r="M156" s="78">
        <f t="shared" si="29"/>
        <v>555034.62999999989</v>
      </c>
      <c r="N156" s="78">
        <f t="shared" si="29"/>
        <v>503012.41</v>
      </c>
      <c r="O156" s="75">
        <f t="shared" si="29"/>
        <v>399744.94999999995</v>
      </c>
    </row>
    <row r="157" spans="1:15" ht="18.75" x14ac:dyDescent="0.3">
      <c r="A157" s="79" t="s">
        <v>61</v>
      </c>
      <c r="B157" s="80">
        <v>10101</v>
      </c>
      <c r="C157" s="33">
        <f>SUM(D157:O157)</f>
        <v>7134573.0300000003</v>
      </c>
      <c r="D157" s="81">
        <v>493125.9</v>
      </c>
      <c r="E157" s="81">
        <v>848197.57000000007</v>
      </c>
      <c r="F157" s="81">
        <v>595685.84</v>
      </c>
      <c r="G157" s="81">
        <v>613842.59</v>
      </c>
      <c r="H157" s="81">
        <v>677587.99</v>
      </c>
      <c r="I157" s="81">
        <v>682215.99</v>
      </c>
      <c r="J157" s="81">
        <v>697872.59</v>
      </c>
      <c r="K157" s="81">
        <v>595946.52999999991</v>
      </c>
      <c r="L157" s="81">
        <v>514138.36</v>
      </c>
      <c r="M157" s="81">
        <v>541090.54999999993</v>
      </c>
      <c r="N157" s="81">
        <v>489068.32999999996</v>
      </c>
      <c r="O157" s="81">
        <v>385800.79</v>
      </c>
    </row>
    <row r="158" spans="1:15" ht="37.5" x14ac:dyDescent="0.3">
      <c r="A158" s="79" t="s">
        <v>64</v>
      </c>
      <c r="B158" s="80">
        <v>10112</v>
      </c>
      <c r="C158" s="33">
        <f>SUM(D158:O158)</f>
        <v>1711120</v>
      </c>
      <c r="D158" s="81">
        <v>0</v>
      </c>
      <c r="E158" s="81">
        <v>0</v>
      </c>
      <c r="F158" s="81">
        <v>0</v>
      </c>
      <c r="G158" s="81">
        <v>0</v>
      </c>
      <c r="H158" s="81">
        <v>0</v>
      </c>
      <c r="I158" s="81">
        <v>0</v>
      </c>
      <c r="J158" s="81">
        <v>0</v>
      </c>
      <c r="K158" s="81">
        <v>1711120</v>
      </c>
      <c r="L158" s="81">
        <v>0</v>
      </c>
      <c r="M158" s="81">
        <v>0</v>
      </c>
      <c r="N158" s="81">
        <v>0</v>
      </c>
      <c r="O158" s="81">
        <v>0</v>
      </c>
    </row>
    <row r="159" spans="1:15" ht="56.25" x14ac:dyDescent="0.3">
      <c r="A159" s="79" t="s">
        <v>65</v>
      </c>
      <c r="B159" s="80">
        <v>10204</v>
      </c>
      <c r="C159" s="33">
        <f>SUM(D159:O159)</f>
        <v>285200</v>
      </c>
      <c r="D159" s="81">
        <v>0</v>
      </c>
      <c r="E159" s="81">
        <v>0</v>
      </c>
      <c r="F159" s="81">
        <v>0</v>
      </c>
      <c r="G159" s="81">
        <v>0</v>
      </c>
      <c r="H159" s="81">
        <v>0</v>
      </c>
      <c r="I159" s="81">
        <v>0</v>
      </c>
      <c r="J159" s="81">
        <v>0</v>
      </c>
      <c r="K159" s="81">
        <v>285200</v>
      </c>
      <c r="L159" s="81">
        <v>0</v>
      </c>
      <c r="M159" s="81">
        <v>0</v>
      </c>
      <c r="N159" s="81">
        <v>0</v>
      </c>
      <c r="O159" s="81">
        <v>0</v>
      </c>
    </row>
    <row r="160" spans="1:15" ht="18.75" x14ac:dyDescent="0.3">
      <c r="A160" s="79" t="s">
        <v>66</v>
      </c>
      <c r="B160" s="80">
        <v>10301</v>
      </c>
      <c r="C160" s="33">
        <f>SUM(D160:O160)</f>
        <v>167329.03999999998</v>
      </c>
      <c r="D160" s="81">
        <v>13944.08</v>
      </c>
      <c r="E160" s="81">
        <v>13944.08</v>
      </c>
      <c r="F160" s="81">
        <v>13944.08</v>
      </c>
      <c r="G160" s="81">
        <v>13944.08</v>
      </c>
      <c r="H160" s="81">
        <v>13944.08</v>
      </c>
      <c r="I160" s="81">
        <v>13944.08</v>
      </c>
      <c r="J160" s="81">
        <v>13944.08</v>
      </c>
      <c r="K160" s="81">
        <v>13944.08</v>
      </c>
      <c r="L160" s="81">
        <v>13944.08</v>
      </c>
      <c r="M160" s="81">
        <v>13944.08</v>
      </c>
      <c r="N160" s="81">
        <v>13944.08</v>
      </c>
      <c r="O160" s="81">
        <v>13944.16</v>
      </c>
    </row>
    <row r="161" spans="1:15" ht="93.75" x14ac:dyDescent="0.3">
      <c r="A161" s="79" t="s">
        <v>67</v>
      </c>
      <c r="B161" s="80">
        <v>10306</v>
      </c>
      <c r="C161" s="33">
        <f>SUM(D161:O161)</f>
        <v>3000000</v>
      </c>
      <c r="D161" s="81">
        <v>0</v>
      </c>
      <c r="E161" s="81">
        <v>0</v>
      </c>
      <c r="F161" s="81">
        <v>0</v>
      </c>
      <c r="G161" s="81">
        <v>0</v>
      </c>
      <c r="H161" s="81">
        <v>0</v>
      </c>
      <c r="I161" s="81">
        <v>0</v>
      </c>
      <c r="J161" s="81">
        <v>0</v>
      </c>
      <c r="K161" s="81">
        <v>3000000</v>
      </c>
      <c r="L161" s="81">
        <v>0</v>
      </c>
      <c r="M161" s="81">
        <v>0</v>
      </c>
      <c r="N161" s="81">
        <v>0</v>
      </c>
      <c r="O161" s="81">
        <v>0</v>
      </c>
    </row>
    <row r="162" spans="1:15" ht="63.75" customHeight="1" x14ac:dyDescent="0.2">
      <c r="A162" s="76" t="s">
        <v>90</v>
      </c>
      <c r="B162" s="77"/>
      <c r="C162" s="78">
        <f t="shared" ref="C162:O162" si="30">SUM(C163:C169)</f>
        <v>16288148.609999999</v>
      </c>
      <c r="D162" s="78">
        <f t="shared" si="30"/>
        <v>299752</v>
      </c>
      <c r="E162" s="78">
        <f t="shared" si="30"/>
        <v>1043494.8200000001</v>
      </c>
      <c r="F162" s="78">
        <f t="shared" si="30"/>
        <v>1026966.08</v>
      </c>
      <c r="G162" s="78">
        <f t="shared" si="30"/>
        <v>1182826.08</v>
      </c>
      <c r="H162" s="78">
        <f t="shared" si="30"/>
        <v>1149116.68</v>
      </c>
      <c r="I162" s="78">
        <f t="shared" si="30"/>
        <v>820772.75</v>
      </c>
      <c r="J162" s="78">
        <f t="shared" si="30"/>
        <v>745098.08</v>
      </c>
      <c r="K162" s="78">
        <f t="shared" si="30"/>
        <v>7907696.7800000003</v>
      </c>
      <c r="L162" s="78">
        <f t="shared" si="30"/>
        <v>544922.53</v>
      </c>
      <c r="M162" s="78">
        <f t="shared" si="30"/>
        <v>518967.99999999994</v>
      </c>
      <c r="N162" s="78">
        <f t="shared" si="30"/>
        <v>537978.46</v>
      </c>
      <c r="O162" s="75">
        <f t="shared" si="30"/>
        <v>510556.35000000015</v>
      </c>
    </row>
    <row r="163" spans="1:15" ht="18.75" x14ac:dyDescent="0.3">
      <c r="A163" s="79" t="s">
        <v>61</v>
      </c>
      <c r="B163" s="80">
        <v>10101</v>
      </c>
      <c r="C163" s="33">
        <f t="shared" ref="C163:C169" si="31">SUM(D163:O163)</f>
        <v>8901798.540000001</v>
      </c>
      <c r="D163" s="81">
        <v>291752</v>
      </c>
      <c r="E163" s="81">
        <v>1027494.8200000001</v>
      </c>
      <c r="F163" s="81">
        <v>1010966.08</v>
      </c>
      <c r="G163" s="81">
        <v>1166826.08</v>
      </c>
      <c r="H163" s="81">
        <v>1133116.68</v>
      </c>
      <c r="I163" s="81">
        <v>804772.75</v>
      </c>
      <c r="J163" s="81">
        <v>716098.08</v>
      </c>
      <c r="K163" s="81">
        <v>714508.08</v>
      </c>
      <c r="L163" s="81">
        <v>528922.53</v>
      </c>
      <c r="M163" s="81">
        <v>502967.99999999994</v>
      </c>
      <c r="N163" s="81">
        <v>521978.45999999996</v>
      </c>
      <c r="O163" s="81">
        <v>482394.98000000016</v>
      </c>
    </row>
    <row r="164" spans="1:15" ht="56.25" x14ac:dyDescent="0.3">
      <c r="A164" s="79" t="s">
        <v>63</v>
      </c>
      <c r="B164" s="80">
        <v>10111</v>
      </c>
      <c r="C164" s="33">
        <f t="shared" si="31"/>
        <v>1961620.37</v>
      </c>
      <c r="D164" s="81">
        <v>0</v>
      </c>
      <c r="E164" s="81">
        <v>0</v>
      </c>
      <c r="F164" s="81">
        <v>0</v>
      </c>
      <c r="G164" s="81">
        <v>0</v>
      </c>
      <c r="H164" s="81">
        <v>0</v>
      </c>
      <c r="I164" s="81">
        <v>0</v>
      </c>
      <c r="J164" s="81">
        <v>0</v>
      </c>
      <c r="K164" s="81">
        <v>1961620.37</v>
      </c>
      <c r="L164" s="81">
        <v>0</v>
      </c>
      <c r="M164" s="81">
        <v>0</v>
      </c>
      <c r="N164" s="81">
        <v>0</v>
      </c>
      <c r="O164" s="81">
        <v>0</v>
      </c>
    </row>
    <row r="165" spans="1:15" ht="37.5" x14ac:dyDescent="0.3">
      <c r="A165" s="79" t="s">
        <v>64</v>
      </c>
      <c r="B165" s="80">
        <v>10112</v>
      </c>
      <c r="C165" s="33">
        <f t="shared" si="31"/>
        <v>1684468.33</v>
      </c>
      <c r="D165" s="81">
        <v>0</v>
      </c>
      <c r="E165" s="81">
        <v>0</v>
      </c>
      <c r="F165" s="81">
        <v>0</v>
      </c>
      <c r="G165" s="81">
        <v>0</v>
      </c>
      <c r="H165" s="81">
        <v>0</v>
      </c>
      <c r="I165" s="81">
        <v>0</v>
      </c>
      <c r="J165" s="81">
        <v>0</v>
      </c>
      <c r="K165" s="81">
        <v>1684468.33</v>
      </c>
      <c r="L165" s="81">
        <v>0</v>
      </c>
      <c r="M165" s="81">
        <v>0</v>
      </c>
      <c r="N165" s="81">
        <v>0</v>
      </c>
      <c r="O165" s="81">
        <v>0</v>
      </c>
    </row>
    <row r="166" spans="1:15" ht="56.25" x14ac:dyDescent="0.3">
      <c r="A166" s="79" t="s">
        <v>65</v>
      </c>
      <c r="B166" s="80">
        <v>10204</v>
      </c>
      <c r="C166" s="33">
        <f t="shared" si="31"/>
        <v>311100</v>
      </c>
      <c r="D166" s="81">
        <v>0</v>
      </c>
      <c r="E166" s="81">
        <v>0</v>
      </c>
      <c r="F166" s="81">
        <v>0</v>
      </c>
      <c r="G166" s="81">
        <v>0</v>
      </c>
      <c r="H166" s="81">
        <v>0</v>
      </c>
      <c r="I166" s="81">
        <v>0</v>
      </c>
      <c r="J166" s="81">
        <v>0</v>
      </c>
      <c r="K166" s="81">
        <v>311100</v>
      </c>
      <c r="L166" s="81">
        <v>0</v>
      </c>
      <c r="M166" s="81">
        <v>0</v>
      </c>
      <c r="N166" s="81">
        <v>0</v>
      </c>
      <c r="O166" s="81">
        <v>0</v>
      </c>
    </row>
    <row r="167" spans="1:15" ht="56.25" x14ac:dyDescent="0.3">
      <c r="A167" s="79" t="s">
        <v>91</v>
      </c>
      <c r="B167" s="80">
        <v>10205</v>
      </c>
      <c r="C167" s="33">
        <f t="shared" si="31"/>
        <v>220000</v>
      </c>
      <c r="D167" s="81">
        <v>0</v>
      </c>
      <c r="E167" s="81">
        <v>0</v>
      </c>
      <c r="F167" s="81">
        <v>0</v>
      </c>
      <c r="G167" s="81">
        <v>0</v>
      </c>
      <c r="H167" s="81">
        <v>0</v>
      </c>
      <c r="I167" s="81">
        <v>0</v>
      </c>
      <c r="J167" s="81">
        <v>0</v>
      </c>
      <c r="K167" s="81">
        <v>220000</v>
      </c>
      <c r="L167" s="81">
        <v>0</v>
      </c>
      <c r="M167" s="81">
        <v>0</v>
      </c>
      <c r="N167" s="81">
        <v>0</v>
      </c>
      <c r="O167" s="81">
        <v>0</v>
      </c>
    </row>
    <row r="168" spans="1:15" ht="18.75" x14ac:dyDescent="0.3">
      <c r="A168" s="79" t="s">
        <v>66</v>
      </c>
      <c r="B168" s="80">
        <v>10301</v>
      </c>
      <c r="C168" s="33">
        <f t="shared" si="31"/>
        <v>209161.37</v>
      </c>
      <c r="D168" s="81">
        <v>8000</v>
      </c>
      <c r="E168" s="81">
        <v>16000</v>
      </c>
      <c r="F168" s="81">
        <v>16000</v>
      </c>
      <c r="G168" s="81">
        <v>16000</v>
      </c>
      <c r="H168" s="81">
        <v>16000</v>
      </c>
      <c r="I168" s="81">
        <v>16000</v>
      </c>
      <c r="J168" s="81">
        <v>29000</v>
      </c>
      <c r="K168" s="81">
        <v>16000</v>
      </c>
      <c r="L168" s="81">
        <v>16000</v>
      </c>
      <c r="M168" s="81">
        <v>16000</v>
      </c>
      <c r="N168" s="81">
        <v>16000</v>
      </c>
      <c r="O168" s="81">
        <v>28161.37</v>
      </c>
    </row>
    <row r="169" spans="1:15" ht="93.75" x14ac:dyDescent="0.3">
      <c r="A169" s="79" t="s">
        <v>67</v>
      </c>
      <c r="B169" s="80">
        <v>10306</v>
      </c>
      <c r="C169" s="33">
        <f t="shared" si="31"/>
        <v>3000000</v>
      </c>
      <c r="D169" s="81">
        <v>0</v>
      </c>
      <c r="E169" s="81">
        <v>0</v>
      </c>
      <c r="F169" s="81">
        <v>0</v>
      </c>
      <c r="G169" s="81">
        <v>0</v>
      </c>
      <c r="H169" s="81">
        <v>0</v>
      </c>
      <c r="I169" s="81">
        <v>0</v>
      </c>
      <c r="J169" s="81">
        <v>0</v>
      </c>
      <c r="K169" s="81">
        <v>3000000</v>
      </c>
      <c r="L169" s="81">
        <v>0</v>
      </c>
      <c r="M169" s="81">
        <v>0</v>
      </c>
      <c r="N169" s="81">
        <v>0</v>
      </c>
      <c r="O169" s="81">
        <v>0</v>
      </c>
    </row>
    <row r="170" spans="1:15" ht="63.75" customHeight="1" x14ac:dyDescent="0.2">
      <c r="A170" s="76" t="s">
        <v>92</v>
      </c>
      <c r="B170" s="77"/>
      <c r="C170" s="78">
        <f>SUM(C171:C175)</f>
        <v>10658287.380000001</v>
      </c>
      <c r="D170" s="78">
        <f t="shared" ref="D170:O170" si="32">SUM(D171:D175)</f>
        <v>378020.11</v>
      </c>
      <c r="E170" s="78">
        <f t="shared" si="32"/>
        <v>1095998.33</v>
      </c>
      <c r="F170" s="78">
        <f t="shared" si="32"/>
        <v>958943.45000000007</v>
      </c>
      <c r="G170" s="78">
        <f t="shared" si="32"/>
        <v>924443.45000000007</v>
      </c>
      <c r="H170" s="78">
        <f t="shared" si="32"/>
        <v>832496.78</v>
      </c>
      <c r="I170" s="78">
        <f t="shared" si="32"/>
        <v>688438.84</v>
      </c>
      <c r="J170" s="78">
        <f t="shared" si="32"/>
        <v>962946.58</v>
      </c>
      <c r="K170" s="78">
        <f>SUM(K171:K175)</f>
        <v>779191.35</v>
      </c>
      <c r="L170" s="78">
        <f t="shared" si="32"/>
        <v>798943.45000000007</v>
      </c>
      <c r="M170" s="78">
        <f t="shared" si="32"/>
        <v>896443.45000000007</v>
      </c>
      <c r="N170" s="78">
        <f t="shared" si="32"/>
        <v>945258.8</v>
      </c>
      <c r="O170" s="75">
        <f t="shared" si="32"/>
        <v>1397162.79</v>
      </c>
    </row>
    <row r="171" spans="1:15" ht="18.75" x14ac:dyDescent="0.3">
      <c r="A171" s="79" t="s">
        <v>61</v>
      </c>
      <c r="B171" s="80">
        <v>10101</v>
      </c>
      <c r="C171" s="33">
        <f>SUM(D171:O171)</f>
        <v>10449126.010000002</v>
      </c>
      <c r="D171" s="81">
        <v>360590</v>
      </c>
      <c r="E171" s="81">
        <v>1078568.22</v>
      </c>
      <c r="F171" s="81">
        <v>941513.34000000008</v>
      </c>
      <c r="G171" s="81">
        <v>907013.34000000008</v>
      </c>
      <c r="H171" s="81">
        <v>815066.67</v>
      </c>
      <c r="I171" s="81">
        <v>671008.73</v>
      </c>
      <c r="J171" s="81">
        <v>945516.47</v>
      </c>
      <c r="K171" s="81">
        <v>761761.24</v>
      </c>
      <c r="L171" s="81">
        <v>781513.34000000008</v>
      </c>
      <c r="M171" s="81">
        <v>879013.34000000008</v>
      </c>
      <c r="N171" s="81">
        <v>927828.69000000006</v>
      </c>
      <c r="O171" s="81">
        <v>1379732.6300000001</v>
      </c>
    </row>
    <row r="172" spans="1:15" ht="37.5" hidden="1" x14ac:dyDescent="0.3">
      <c r="A172" s="79" t="s">
        <v>64</v>
      </c>
      <c r="B172" s="80">
        <v>10112</v>
      </c>
      <c r="C172" s="33">
        <f t="shared" ref="C172:C181" si="33">SUM(D172:O172)</f>
        <v>0</v>
      </c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</row>
    <row r="173" spans="1:15" ht="56.25" hidden="1" x14ac:dyDescent="0.3">
      <c r="A173" s="79" t="s">
        <v>65</v>
      </c>
      <c r="B173" s="80">
        <v>10204</v>
      </c>
      <c r="C173" s="33">
        <f t="shared" si="33"/>
        <v>0</v>
      </c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</row>
    <row r="174" spans="1:15" ht="18.75" x14ac:dyDescent="0.3">
      <c r="A174" s="79" t="s">
        <v>66</v>
      </c>
      <c r="B174" s="80">
        <v>10301</v>
      </c>
      <c r="C174" s="33">
        <f t="shared" si="33"/>
        <v>209161.36999999997</v>
      </c>
      <c r="D174" s="81">
        <v>17430.11</v>
      </c>
      <c r="E174" s="81">
        <v>17430.11</v>
      </c>
      <c r="F174" s="81">
        <v>17430.11</v>
      </c>
      <c r="G174" s="81">
        <v>17430.11</v>
      </c>
      <c r="H174" s="81">
        <v>17430.11</v>
      </c>
      <c r="I174" s="81">
        <v>17430.11</v>
      </c>
      <c r="J174" s="81">
        <v>17430.11</v>
      </c>
      <c r="K174" s="81">
        <v>17430.11</v>
      </c>
      <c r="L174" s="81">
        <v>17430.11</v>
      </c>
      <c r="M174" s="81">
        <v>17430.11</v>
      </c>
      <c r="N174" s="81">
        <v>17430.11</v>
      </c>
      <c r="O174" s="81">
        <v>17430.16</v>
      </c>
    </row>
    <row r="175" spans="1:15" ht="93.75" hidden="1" x14ac:dyDescent="0.3">
      <c r="A175" s="79" t="s">
        <v>67</v>
      </c>
      <c r="B175" s="80">
        <v>10306</v>
      </c>
      <c r="C175" s="33">
        <f t="shared" si="33"/>
        <v>0</v>
      </c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</row>
    <row r="176" spans="1:15" ht="55.5" customHeight="1" x14ac:dyDescent="0.2">
      <c r="A176" s="76" t="s">
        <v>93</v>
      </c>
      <c r="B176" s="77"/>
      <c r="C176" s="78">
        <f>SUM(C177:C181)</f>
        <v>9395926.3599999994</v>
      </c>
      <c r="D176" s="78">
        <f>SUM(D177:D181)</f>
        <v>167500</v>
      </c>
      <c r="E176" s="78">
        <f t="shared" ref="E176:O176" si="34">SUM(E177:E181)</f>
        <v>3507888</v>
      </c>
      <c r="F176" s="78">
        <f>SUM(F177:F181)</f>
        <v>612698</v>
      </c>
      <c r="G176" s="78">
        <f t="shared" si="34"/>
        <v>783500</v>
      </c>
      <c r="H176" s="78">
        <f t="shared" si="34"/>
        <v>661541.29</v>
      </c>
      <c r="I176" s="78">
        <f t="shared" si="34"/>
        <v>609000</v>
      </c>
      <c r="J176" s="78">
        <f t="shared" si="34"/>
        <v>588000</v>
      </c>
      <c r="K176" s="78">
        <f t="shared" si="34"/>
        <v>508248</v>
      </c>
      <c r="L176" s="78">
        <f t="shared" si="34"/>
        <v>549248</v>
      </c>
      <c r="M176" s="78">
        <f t="shared" si="34"/>
        <v>500323.13</v>
      </c>
      <c r="N176" s="78">
        <f t="shared" si="34"/>
        <v>499000</v>
      </c>
      <c r="O176" s="78">
        <f t="shared" si="34"/>
        <v>408979.94</v>
      </c>
    </row>
    <row r="177" spans="1:15" ht="18.75" x14ac:dyDescent="0.3">
      <c r="A177" s="79" t="s">
        <v>61</v>
      </c>
      <c r="B177" s="80">
        <v>10101</v>
      </c>
      <c r="C177" s="33">
        <f t="shared" si="33"/>
        <v>9395926.3599999994</v>
      </c>
      <c r="D177" s="92">
        <v>167500</v>
      </c>
      <c r="E177" s="92">
        <v>3507888</v>
      </c>
      <c r="F177" s="92">
        <v>612698</v>
      </c>
      <c r="G177" s="92">
        <v>783500</v>
      </c>
      <c r="H177" s="92">
        <v>661541.29</v>
      </c>
      <c r="I177" s="92">
        <v>609000</v>
      </c>
      <c r="J177" s="92">
        <v>588000</v>
      </c>
      <c r="K177" s="92">
        <v>508248</v>
      </c>
      <c r="L177" s="92">
        <v>549248</v>
      </c>
      <c r="M177" s="92">
        <v>500323.13</v>
      </c>
      <c r="N177" s="92">
        <v>499000</v>
      </c>
      <c r="O177" s="81">
        <v>408979.94</v>
      </c>
    </row>
    <row r="178" spans="1:15" ht="37.5" hidden="1" x14ac:dyDescent="0.3">
      <c r="A178" s="79" t="s">
        <v>64</v>
      </c>
      <c r="B178" s="80">
        <v>10112</v>
      </c>
      <c r="C178" s="33">
        <f t="shared" si="33"/>
        <v>0</v>
      </c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</row>
    <row r="179" spans="1:15" ht="56.25" hidden="1" x14ac:dyDescent="0.3">
      <c r="A179" s="79" t="s">
        <v>65</v>
      </c>
      <c r="B179" s="80">
        <v>10204</v>
      </c>
      <c r="C179" s="33">
        <f t="shared" si="33"/>
        <v>0</v>
      </c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</row>
    <row r="180" spans="1:15" ht="18.75" hidden="1" x14ac:dyDescent="0.3">
      <c r="A180" s="79" t="s">
        <v>66</v>
      </c>
      <c r="B180" s="80">
        <v>10301</v>
      </c>
      <c r="C180" s="33">
        <f t="shared" si="33"/>
        <v>0</v>
      </c>
      <c r="D180" s="93"/>
      <c r="E180" s="93"/>
      <c r="F180" s="93"/>
      <c r="G180" s="93"/>
      <c r="H180" s="93"/>
      <c r="I180" s="93"/>
      <c r="J180" s="93"/>
      <c r="K180" s="93"/>
      <c r="L180" s="93"/>
      <c r="M180" s="93"/>
      <c r="N180" s="93"/>
      <c r="O180" s="83"/>
    </row>
    <row r="181" spans="1:15" ht="93.75" hidden="1" x14ac:dyDescent="0.3">
      <c r="A181" s="79" t="s">
        <v>67</v>
      </c>
      <c r="B181" s="80">
        <v>10306</v>
      </c>
      <c r="C181" s="33">
        <f t="shared" si="33"/>
        <v>0</v>
      </c>
      <c r="D181" s="93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83"/>
    </row>
    <row r="182" spans="1:15" ht="18.75" hidden="1" x14ac:dyDescent="0.2">
      <c r="A182" s="76"/>
      <c r="B182" s="77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5"/>
    </row>
    <row r="183" spans="1:15" ht="18.75" hidden="1" x14ac:dyDescent="0.2">
      <c r="A183" s="79" t="s">
        <v>94</v>
      </c>
      <c r="B183" s="80">
        <v>10101</v>
      </c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5"/>
    </row>
    <row r="184" spans="1:15" ht="18.75" hidden="1" x14ac:dyDescent="0.2">
      <c r="A184" s="76"/>
      <c r="B184" s="77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5"/>
    </row>
    <row r="185" spans="1:15" ht="18.75" hidden="1" x14ac:dyDescent="0.2">
      <c r="A185" s="79" t="s">
        <v>94</v>
      </c>
      <c r="B185" s="80">
        <v>10101</v>
      </c>
      <c r="C185" s="94"/>
      <c r="D185" s="94"/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5"/>
    </row>
    <row r="186" spans="1:15" ht="18.75" hidden="1" x14ac:dyDescent="0.2">
      <c r="A186" s="76"/>
      <c r="B186" s="77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5"/>
    </row>
    <row r="187" spans="1:15" ht="18.75" hidden="1" x14ac:dyDescent="0.2">
      <c r="A187" s="79" t="s">
        <v>94</v>
      </c>
      <c r="B187" s="80">
        <v>10101</v>
      </c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5"/>
    </row>
    <row r="188" spans="1:15" ht="18.75" hidden="1" x14ac:dyDescent="0.2">
      <c r="A188" s="79" t="s">
        <v>95</v>
      </c>
      <c r="B188" s="80">
        <v>10301</v>
      </c>
      <c r="C188" s="94"/>
      <c r="D188" s="94"/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5"/>
    </row>
    <row r="189" spans="1:15" ht="18.75" hidden="1" x14ac:dyDescent="0.2">
      <c r="A189" s="76"/>
      <c r="B189" s="77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5"/>
    </row>
    <row r="190" spans="1:15" ht="18.75" hidden="1" x14ac:dyDescent="0.2">
      <c r="A190" s="79" t="s">
        <v>94</v>
      </c>
      <c r="B190" s="80">
        <v>10101</v>
      </c>
      <c r="C190" s="94"/>
      <c r="D190" s="94"/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5"/>
    </row>
    <row r="191" spans="1:15" ht="18.75" hidden="1" x14ac:dyDescent="0.2">
      <c r="A191" s="76"/>
      <c r="B191" s="77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5"/>
    </row>
    <row r="192" spans="1:15" ht="18.75" hidden="1" x14ac:dyDescent="0.2">
      <c r="A192" s="79" t="s">
        <v>94</v>
      </c>
      <c r="B192" s="80">
        <v>10101</v>
      </c>
      <c r="C192" s="94"/>
      <c r="D192" s="94"/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5"/>
    </row>
    <row r="193" spans="1:16" ht="18.75" hidden="1" x14ac:dyDescent="0.2">
      <c r="A193" s="76"/>
      <c r="B193" s="77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5"/>
    </row>
    <row r="194" spans="1:16" ht="18.75" hidden="1" x14ac:dyDescent="0.2">
      <c r="A194" s="79" t="s">
        <v>94</v>
      </c>
      <c r="B194" s="80">
        <v>10101</v>
      </c>
      <c r="C194" s="94"/>
      <c r="D194" s="94"/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5"/>
    </row>
    <row r="195" spans="1:16" ht="18.75" hidden="1" x14ac:dyDescent="0.2">
      <c r="A195" s="79" t="s">
        <v>96</v>
      </c>
      <c r="B195" s="80">
        <v>10111</v>
      </c>
      <c r="C195" s="94"/>
      <c r="D195" s="94"/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5"/>
    </row>
    <row r="196" spans="1:16" ht="18.75" hidden="1" x14ac:dyDescent="0.2">
      <c r="A196" s="79" t="s">
        <v>95</v>
      </c>
      <c r="B196" s="80">
        <v>10301</v>
      </c>
      <c r="C196" s="94"/>
      <c r="D196" s="94"/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5"/>
    </row>
    <row r="197" spans="1:16" ht="18.75" x14ac:dyDescent="0.2">
      <c r="A197" s="96" t="s">
        <v>97</v>
      </c>
      <c r="B197" s="97"/>
      <c r="C197" s="78">
        <f>C53+C55+C63+C65+C67+C72+C77+C81+C87+C89+C94+C100+C106+C112+C118+C124+C131+C137+C143+C149+C156+C162+C170+C176+C85</f>
        <v>2967586737.7870002</v>
      </c>
      <c r="D197" s="78">
        <f t="shared" ref="D197:O197" si="35">D53+D55+D63+D65+D67+D72+D77+D81+D87+D89+D94+D100+D106+D112+D118+D124+D131+D137+D143+D149+D156+D162+D170+D176+D182+D184+D186+D189+D191+D193+D85</f>
        <v>200685522.69999999</v>
      </c>
      <c r="E197" s="78">
        <f t="shared" si="35"/>
        <v>304208724.26999986</v>
      </c>
      <c r="F197" s="78">
        <f t="shared" si="35"/>
        <v>294472869.75</v>
      </c>
      <c r="G197" s="78">
        <f t="shared" si="35"/>
        <v>288908923.03999996</v>
      </c>
      <c r="H197" s="78">
        <f t="shared" si="35"/>
        <v>272967774.32000005</v>
      </c>
      <c r="I197" s="78">
        <f t="shared" si="35"/>
        <v>267071473.50000006</v>
      </c>
      <c r="J197" s="78">
        <f t="shared" si="35"/>
        <v>276215805.96999997</v>
      </c>
      <c r="K197" s="78">
        <f t="shared" si="35"/>
        <v>242496269.31000006</v>
      </c>
      <c r="L197" s="78">
        <f t="shared" si="35"/>
        <v>228779076.56999999</v>
      </c>
      <c r="M197" s="78">
        <f t="shared" si="35"/>
        <v>225018316.59000006</v>
      </c>
      <c r="N197" s="78">
        <f t="shared" si="35"/>
        <v>194223467.36000007</v>
      </c>
      <c r="O197" s="78">
        <f t="shared" si="35"/>
        <v>172538514.40700004</v>
      </c>
    </row>
    <row r="198" spans="1:16" ht="18.75" x14ac:dyDescent="0.3">
      <c r="A198" s="98" t="s">
        <v>98</v>
      </c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100"/>
    </row>
    <row r="199" spans="1:16" ht="37.5" hidden="1" x14ac:dyDescent="0.3">
      <c r="A199" s="101" t="s">
        <v>99</v>
      </c>
      <c r="B199" s="102">
        <v>10101</v>
      </c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4"/>
    </row>
    <row r="200" spans="1:16" ht="37.5" hidden="1" x14ac:dyDescent="0.3">
      <c r="A200" s="101" t="s">
        <v>100</v>
      </c>
      <c r="B200" s="102">
        <v>10101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4"/>
    </row>
    <row r="201" spans="1:16" ht="75" x14ac:dyDescent="0.3">
      <c r="A201" s="101" t="s">
        <v>101</v>
      </c>
      <c r="B201" s="103">
        <v>10101</v>
      </c>
      <c r="C201" s="33">
        <f>SUM(D201:O201)</f>
        <v>30000000</v>
      </c>
      <c r="D201" s="33"/>
      <c r="E201" s="33"/>
      <c r="F201" s="33"/>
      <c r="G201" s="33"/>
      <c r="H201" s="33"/>
      <c r="I201" s="33"/>
      <c r="J201" s="33"/>
      <c r="K201" s="33"/>
      <c r="L201" s="33">
        <v>30000000</v>
      </c>
      <c r="M201" s="33"/>
      <c r="N201" s="33"/>
      <c r="O201" s="34"/>
    </row>
    <row r="202" spans="1:16" ht="18.75" hidden="1" x14ac:dyDescent="0.3">
      <c r="A202" s="101"/>
      <c r="B202" s="102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4"/>
    </row>
    <row r="203" spans="1:16" ht="18.75" hidden="1" x14ac:dyDescent="0.3">
      <c r="A203" s="101"/>
      <c r="B203" s="102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4"/>
    </row>
    <row r="204" spans="1:16" ht="18.75" x14ac:dyDescent="0.3">
      <c r="A204" s="104" t="s">
        <v>102</v>
      </c>
      <c r="B204" s="105"/>
      <c r="C204" s="106">
        <f>SUM(C199:C203)</f>
        <v>30000000</v>
      </c>
      <c r="D204" s="106">
        <f t="shared" ref="D204:O204" si="36">SUM(D199:D203)</f>
        <v>0</v>
      </c>
      <c r="E204" s="106">
        <f t="shared" si="36"/>
        <v>0</v>
      </c>
      <c r="F204" s="106">
        <f t="shared" si="36"/>
        <v>0</v>
      </c>
      <c r="G204" s="106">
        <f t="shared" si="36"/>
        <v>0</v>
      </c>
      <c r="H204" s="106">
        <f t="shared" si="36"/>
        <v>0</v>
      </c>
      <c r="I204" s="106">
        <f t="shared" si="36"/>
        <v>0</v>
      </c>
      <c r="J204" s="106">
        <f t="shared" si="36"/>
        <v>0</v>
      </c>
      <c r="K204" s="106">
        <f t="shared" si="36"/>
        <v>0</v>
      </c>
      <c r="L204" s="106">
        <f t="shared" si="36"/>
        <v>30000000</v>
      </c>
      <c r="M204" s="106">
        <f t="shared" si="36"/>
        <v>0</v>
      </c>
      <c r="N204" s="106">
        <f t="shared" si="36"/>
        <v>0</v>
      </c>
      <c r="O204" s="107">
        <f t="shared" si="36"/>
        <v>0</v>
      </c>
    </row>
    <row r="205" spans="1:16" ht="19.5" thickBot="1" x14ac:dyDescent="0.35">
      <c r="A205" s="108" t="s">
        <v>103</v>
      </c>
      <c r="B205" s="109"/>
      <c r="C205" s="110">
        <f>C197+C204</f>
        <v>2997586737.7870002</v>
      </c>
      <c r="D205" s="110">
        <f t="shared" ref="D205:O205" si="37">D197+D204</f>
        <v>200685522.69999999</v>
      </c>
      <c r="E205" s="110">
        <f t="shared" si="37"/>
        <v>304208724.26999986</v>
      </c>
      <c r="F205" s="110">
        <f t="shared" si="37"/>
        <v>294472869.75</v>
      </c>
      <c r="G205" s="110">
        <f t="shared" si="37"/>
        <v>288908923.03999996</v>
      </c>
      <c r="H205" s="110">
        <f t="shared" si="37"/>
        <v>272967774.32000005</v>
      </c>
      <c r="I205" s="110">
        <f t="shared" si="37"/>
        <v>267071473.50000006</v>
      </c>
      <c r="J205" s="110">
        <f t="shared" si="37"/>
        <v>276215805.96999997</v>
      </c>
      <c r="K205" s="110">
        <f t="shared" si="37"/>
        <v>242496269.31000006</v>
      </c>
      <c r="L205" s="110">
        <f t="shared" si="37"/>
        <v>258779076.56999999</v>
      </c>
      <c r="M205" s="110">
        <f t="shared" si="37"/>
        <v>225018316.59000006</v>
      </c>
      <c r="N205" s="110">
        <f t="shared" si="37"/>
        <v>194223467.36000007</v>
      </c>
      <c r="O205" s="111">
        <f t="shared" si="37"/>
        <v>172538514.40700004</v>
      </c>
    </row>
    <row r="206" spans="1:16" ht="24.75" customHeight="1" x14ac:dyDescent="0.25"/>
    <row r="207" spans="1:16" s="115" customFormat="1" ht="15" customHeight="1" x14ac:dyDescent="0.35">
      <c r="A207" s="112"/>
      <c r="B207" s="112"/>
      <c r="C207" s="113"/>
      <c r="D207" s="114"/>
      <c r="E207" s="114"/>
      <c r="F207" s="114"/>
      <c r="G207" s="6"/>
      <c r="H207" s="114"/>
      <c r="I207" s="114"/>
      <c r="J207" s="114"/>
      <c r="K207" s="114"/>
      <c r="L207" s="114"/>
      <c r="M207" s="114"/>
      <c r="N207" s="114"/>
      <c r="O207" s="114"/>
      <c r="P207" s="114"/>
    </row>
    <row r="208" spans="1:16" s="115" customFormat="1" ht="22.5" customHeight="1" x14ac:dyDescent="0.35">
      <c r="A208" s="116" t="s">
        <v>104</v>
      </c>
      <c r="B208" s="116"/>
      <c r="C208" s="116"/>
      <c r="D208" s="114"/>
      <c r="E208" s="117"/>
      <c r="F208" s="114"/>
      <c r="G208" s="118" t="s">
        <v>105</v>
      </c>
      <c r="H208" s="6"/>
      <c r="I208" s="114"/>
      <c r="J208" s="114"/>
      <c r="K208" s="114"/>
      <c r="L208" s="114"/>
      <c r="M208" s="114"/>
      <c r="N208" s="114"/>
      <c r="O208" s="114"/>
      <c r="P208" s="114"/>
    </row>
    <row r="209" spans="1:16" s="115" customFormat="1" ht="16.5" customHeight="1" x14ac:dyDescent="0.35">
      <c r="A209" s="112"/>
      <c r="B209" s="112"/>
      <c r="C209" s="119"/>
      <c r="D209" s="114"/>
      <c r="E209" s="120" t="s">
        <v>106</v>
      </c>
      <c r="F209" s="1"/>
      <c r="G209" s="121" t="s">
        <v>107</v>
      </c>
      <c r="H209" s="114"/>
      <c r="I209" s="114"/>
      <c r="J209" s="114"/>
      <c r="K209" s="114"/>
      <c r="L209" s="114"/>
      <c r="M209" s="114"/>
      <c r="N209" s="114"/>
      <c r="O209" s="114"/>
      <c r="P209" s="114"/>
    </row>
    <row r="210" spans="1:16" s="115" customFormat="1" ht="28.5" customHeight="1" x14ac:dyDescent="0.35">
      <c r="A210" s="112"/>
      <c r="B210" s="112"/>
      <c r="C210" s="119"/>
      <c r="D210" s="114"/>
      <c r="E210" s="6"/>
      <c r="F210" s="114"/>
      <c r="G210" s="6"/>
      <c r="H210" s="114"/>
      <c r="I210" s="114"/>
      <c r="J210" s="114"/>
      <c r="K210" s="114"/>
      <c r="L210" s="114"/>
      <c r="M210" s="114"/>
      <c r="N210" s="114"/>
      <c r="O210" s="114"/>
      <c r="P210" s="114"/>
    </row>
    <row r="211" spans="1:16" s="115" customFormat="1" ht="22.5" x14ac:dyDescent="0.35">
      <c r="A211" s="116" t="s">
        <v>108</v>
      </c>
      <c r="B211" s="116"/>
      <c r="C211" s="116"/>
      <c r="D211" s="114"/>
      <c r="E211" s="117"/>
      <c r="F211" s="114"/>
      <c r="G211" s="118" t="s">
        <v>109</v>
      </c>
      <c r="H211" s="114"/>
      <c r="I211" s="114"/>
      <c r="J211" s="114"/>
      <c r="K211" s="114"/>
      <c r="L211" s="114"/>
      <c r="M211" s="114"/>
      <c r="N211" s="114"/>
      <c r="O211" s="114"/>
      <c r="P211" s="114"/>
    </row>
    <row r="212" spans="1:16" s="115" customFormat="1" ht="17.25" customHeight="1" x14ac:dyDescent="0.35">
      <c r="A212" s="112"/>
      <c r="B212" s="112"/>
      <c r="C212" s="119"/>
      <c r="D212" s="114"/>
      <c r="E212" s="120" t="s">
        <v>106</v>
      </c>
      <c r="F212" s="1"/>
      <c r="G212" s="121" t="s">
        <v>107</v>
      </c>
      <c r="H212" s="1"/>
      <c r="I212" s="114"/>
      <c r="J212" s="114"/>
      <c r="K212" s="114"/>
      <c r="L212" s="114"/>
      <c r="M212" s="114"/>
      <c r="N212" s="114"/>
      <c r="O212" s="114"/>
      <c r="P212" s="114"/>
    </row>
    <row r="213" spans="1:16" s="115" customFormat="1" ht="28.5" customHeight="1" x14ac:dyDescent="0.35">
      <c r="A213" s="112"/>
      <c r="B213" s="112"/>
      <c r="C213" s="122"/>
      <c r="D213" s="114"/>
      <c r="E213" s="6"/>
      <c r="F213" s="114"/>
      <c r="G213" s="6"/>
      <c r="H213" s="114"/>
      <c r="I213" s="114"/>
      <c r="J213" s="114"/>
      <c r="K213" s="114"/>
      <c r="L213" s="114"/>
      <c r="M213" s="114"/>
      <c r="N213" s="114"/>
      <c r="O213" s="114"/>
      <c r="P213" s="114"/>
    </row>
    <row r="214" spans="1:16" s="115" customFormat="1" ht="22.5" x14ac:dyDescent="0.35">
      <c r="A214" s="114"/>
      <c r="B214" s="114"/>
      <c r="C214" s="123"/>
      <c r="D214" s="124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14"/>
    </row>
    <row r="215" spans="1:16" s="115" customFormat="1" ht="22.5" x14ac:dyDescent="0.35">
      <c r="A215" s="114"/>
      <c r="B215" s="114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14"/>
    </row>
    <row r="216" spans="1:16" s="115" customFormat="1" ht="22.5" x14ac:dyDescent="0.35">
      <c r="A216" s="114"/>
      <c r="B216" s="114"/>
      <c r="C216" s="126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14"/>
    </row>
    <row r="217" spans="1:16" s="115" customFormat="1" ht="22.5" x14ac:dyDescent="0.35">
      <c r="A217" s="114"/>
      <c r="B217" s="114"/>
      <c r="C217" s="128"/>
      <c r="D217" s="129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14"/>
    </row>
    <row r="218" spans="1:16" s="115" customFormat="1" ht="22.5" x14ac:dyDescent="0.35">
      <c r="A218" s="114"/>
      <c r="B218" s="114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14"/>
    </row>
    <row r="219" spans="1:16" s="115" customFormat="1" ht="12.75" customHeight="1" x14ac:dyDescent="0.35">
      <c r="A219" s="114"/>
      <c r="B219" s="114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114"/>
    </row>
    <row r="220" spans="1:16" s="115" customFormat="1" ht="22.5" x14ac:dyDescent="0.35">
      <c r="A220" s="114"/>
      <c r="B220" s="114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14"/>
    </row>
    <row r="221" spans="1:16" s="115" customFormat="1" ht="22.5" x14ac:dyDescent="0.35">
      <c r="A221" s="114"/>
      <c r="B221" s="114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14"/>
    </row>
  </sheetData>
  <mergeCells count="62">
    <mergeCell ref="A208:C208"/>
    <mergeCell ref="A211:C211"/>
    <mergeCell ref="A191:B191"/>
    <mergeCell ref="A193:B193"/>
    <mergeCell ref="A197:B197"/>
    <mergeCell ref="A198:O198"/>
    <mergeCell ref="A204:B204"/>
    <mergeCell ref="A205:B205"/>
    <mergeCell ref="A170:B170"/>
    <mergeCell ref="A176:B176"/>
    <mergeCell ref="A182:B182"/>
    <mergeCell ref="A184:B184"/>
    <mergeCell ref="A186:B186"/>
    <mergeCell ref="A189:B189"/>
    <mergeCell ref="A131:B131"/>
    <mergeCell ref="A137:B137"/>
    <mergeCell ref="A143:B143"/>
    <mergeCell ref="A149:B149"/>
    <mergeCell ref="A156:B156"/>
    <mergeCell ref="A162:B162"/>
    <mergeCell ref="A94:B94"/>
    <mergeCell ref="A100:B100"/>
    <mergeCell ref="A106:B106"/>
    <mergeCell ref="A112:B112"/>
    <mergeCell ref="A118:B118"/>
    <mergeCell ref="A124:B124"/>
    <mergeCell ref="A72:B72"/>
    <mergeCell ref="A77:B77"/>
    <mergeCell ref="A81:B81"/>
    <mergeCell ref="A85:B85"/>
    <mergeCell ref="A87:B87"/>
    <mergeCell ref="A89:B89"/>
    <mergeCell ref="A52:O52"/>
    <mergeCell ref="A53:B53"/>
    <mergeCell ref="A55:B55"/>
    <mergeCell ref="A63:B63"/>
    <mergeCell ref="A65:B65"/>
    <mergeCell ref="A67:B67"/>
    <mergeCell ref="A42:B42"/>
    <mergeCell ref="A43:B43"/>
    <mergeCell ref="A44:O44"/>
    <mergeCell ref="A49:B49"/>
    <mergeCell ref="A50:B50"/>
    <mergeCell ref="A51:O51"/>
    <mergeCell ref="A15:B15"/>
    <mergeCell ref="A17:B17"/>
    <mergeCell ref="A37:B37"/>
    <mergeCell ref="A39:O39"/>
    <mergeCell ref="A40:O40"/>
    <mergeCell ref="A41:B41"/>
    <mergeCell ref="F9:J9"/>
    <mergeCell ref="A11:B12"/>
    <mergeCell ref="C11:C12"/>
    <mergeCell ref="D11:O11"/>
    <mergeCell ref="A13:B13"/>
    <mergeCell ref="A14:B14"/>
    <mergeCell ref="M1:O1"/>
    <mergeCell ref="M3:O3"/>
    <mergeCell ref="M4:O4"/>
    <mergeCell ref="M5:O5"/>
    <mergeCell ref="M6:O6"/>
    <mergeCell ref="F8:J8"/>
  </mergeCells>
  <pageMargins left="0.70866141732283472" right="0.31496062992125984" top="0.55118110236220474" bottom="0.55118110236220474" header="0.31496062992125984" footer="0.31496062992125984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 Михаил Евгеньевич</dc:creator>
  <cp:lastModifiedBy>Овсянников Михаил Евгеньевич</cp:lastModifiedBy>
  <dcterms:created xsi:type="dcterms:W3CDTF">2025-01-17T13:56:54Z</dcterms:created>
  <dcterms:modified xsi:type="dcterms:W3CDTF">2025-01-17T13:57:06Z</dcterms:modified>
</cp:coreProperties>
</file>